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68" windowHeight="9372" activeTab="1"/>
  </bookViews>
  <sheets>
    <sheet name="64(S)" sheetId="1" r:id="rId1"/>
    <sheet name="16(D)" sheetId="2" r:id="rId2"/>
    <sheet name="16(S)" sheetId="3" r:id="rId3"/>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Nazwisko_Q">#REF!</definedName>
    <definedName name="_xlnm.Print_Area" localSheetId="1">'16(D)'!$A$1:$O$81</definedName>
    <definedName name="_xlnm.Print_Area" localSheetId="2">'16(S)'!$A$1:$P$67</definedName>
    <definedName name="_xlnm.Print_Area" localSheetId="0">'64(S)'!$A$1:$P$162</definedName>
  </definedNames>
  <calcPr fullCalcOnLoad="1"/>
</workbook>
</file>

<file path=xl/comments1.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 ref="H90"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2.xml><?xml version="1.0" encoding="utf-8"?>
<comments xmlns="http://schemas.openxmlformats.org/spreadsheetml/2006/main">
  <authors>
    <author>Piotrek</author>
  </authors>
  <commentList>
    <comment ref="H11" authorId="0">
      <text>
        <r>
          <rPr>
            <b/>
            <sz val="8"/>
            <rFont val="Tahoma"/>
            <family val="2"/>
          </rPr>
          <t xml:space="preserve">Piotrek:
</t>
        </r>
        <r>
          <rPr>
            <sz val="8"/>
            <rFont val="Tahoma"/>
            <family val="2"/>
          </rPr>
          <t>a-przepisuje górne nazwisko
as- przepisuje górne pogrubione
b-przepisuje dolne nazwisko
bs-przepisuje dolne pogrubione</t>
        </r>
      </text>
    </comment>
    <comment ref="L3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comments3.xml><?xml version="1.0" encoding="utf-8"?>
<comments xmlns="http://schemas.openxmlformats.org/spreadsheetml/2006/main">
  <authors>
    <author>Piotrek</author>
  </authors>
  <commentList>
    <comment ref="H9" authorId="0">
      <text>
        <r>
          <rPr>
            <b/>
            <sz val="8"/>
            <rFont val="Tahoma"/>
            <family val="2"/>
          </rPr>
          <t>Piotrek:</t>
        </r>
        <r>
          <rPr>
            <sz val="8"/>
            <rFont val="Tahoma"/>
            <family val="2"/>
          </rPr>
          <t xml:space="preserve">
a-przepisuje górne nazwisko
as- przepisuje górne pogrubione
b-przepisuje dolne nazwisko
bs-przepisuje dolne pogrubione</t>
        </r>
      </text>
    </comment>
  </commentList>
</comments>
</file>

<file path=xl/sharedStrings.xml><?xml version="1.0" encoding="utf-8"?>
<sst xmlns="http://schemas.openxmlformats.org/spreadsheetml/2006/main" count="236" uniqueCount="69">
  <si>
    <t>Sędzia Naczelny:</t>
  </si>
  <si>
    <t>Kategoria:</t>
  </si>
  <si>
    <t>TURNIEJ GŁÓWNY</t>
  </si>
  <si>
    <t>Miasto:</t>
  </si>
  <si>
    <t>GRA POJEDYNCZA</t>
  </si>
  <si>
    <t>Data:</t>
  </si>
  <si>
    <t>strona 1/2</t>
  </si>
  <si>
    <t>S</t>
  </si>
  <si>
    <t>Rank</t>
  </si>
  <si>
    <t>#</t>
  </si>
  <si>
    <t>Nazwisko i imię</t>
  </si>
  <si>
    <t>Klub</t>
  </si>
  <si>
    <t>II Runda</t>
  </si>
  <si>
    <t>III Runda</t>
  </si>
  <si>
    <t>Ćwierćfinały</t>
  </si>
  <si>
    <t>Półfinały</t>
  </si>
  <si>
    <t>as</t>
  </si>
  <si>
    <t>63 62</t>
  </si>
  <si>
    <t>b</t>
  </si>
  <si>
    <t>64 64</t>
  </si>
  <si>
    <t>a</t>
  </si>
  <si>
    <t>63 76(5)</t>
  </si>
  <si>
    <t>bs</t>
  </si>
  <si>
    <t>75 63</t>
  </si>
  <si>
    <t>63 46 10:7</t>
  </si>
  <si>
    <t>76(2) 64</t>
  </si>
  <si>
    <t>60 60</t>
  </si>
  <si>
    <t>62 62</t>
  </si>
  <si>
    <t>62 42 ret</t>
  </si>
  <si>
    <t>60 61</t>
  </si>
  <si>
    <t>62 61</t>
  </si>
  <si>
    <t>63 63</t>
  </si>
  <si>
    <t>62 63</t>
  </si>
  <si>
    <t>36 64 13:11</t>
  </si>
  <si>
    <t>Data i godzina losowania:</t>
  </si>
  <si>
    <t>Finał</t>
  </si>
  <si>
    <t>Zwycięzca</t>
  </si>
  <si>
    <t>Data/godzina</t>
  </si>
  <si>
    <t>Gracze obecni przy losowaniu:</t>
  </si>
  <si>
    <t>Podpis sędziego naczelnego:</t>
  </si>
  <si>
    <t>63 26 10:6</t>
  </si>
  <si>
    <t>strona 2/2</t>
  </si>
  <si>
    <t>62 76(6)</t>
  </si>
  <si>
    <t>62 64</t>
  </si>
  <si>
    <t>63 64</t>
  </si>
  <si>
    <t>76 (10) 64</t>
  </si>
  <si>
    <t>63 46 10:6</t>
  </si>
  <si>
    <t>64 63</t>
  </si>
  <si>
    <t>46 62 11:9</t>
  </si>
  <si>
    <t>62 75 10:4</t>
  </si>
  <si>
    <t>64 62</t>
  </si>
  <si>
    <t>61 64</t>
  </si>
  <si>
    <t>63 75</t>
  </si>
  <si>
    <t>75 62</t>
  </si>
  <si>
    <t>BS</t>
  </si>
  <si>
    <t>64 26 10:5</t>
  </si>
  <si>
    <t>26 64 10:5</t>
  </si>
  <si>
    <t>Lucky losers</t>
  </si>
  <si>
    <t>Zamiast</t>
  </si>
  <si>
    <t>Rozstawieni gracze</t>
  </si>
  <si>
    <t>GRA PODWÓJNA</t>
  </si>
  <si>
    <t>36 64 10:4</t>
  </si>
  <si>
    <t>Zwycięzcy:</t>
  </si>
  <si>
    <t>64 57 11:9</t>
  </si>
  <si>
    <t>Oczekujący</t>
  </si>
  <si>
    <t>Rozstawione pary</t>
  </si>
  <si>
    <t>61 61</t>
  </si>
  <si>
    <t>61 60</t>
  </si>
  <si>
    <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</si>
</sst>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 yy;@"/>
  </numFmts>
  <fonts count="47">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color indexed="8"/>
      <name val="Arial"/>
      <family val="2"/>
    </font>
    <font>
      <b/>
      <sz val="11"/>
      <color indexed="52"/>
      <name val="Czcionka tekstu podstawowego"/>
      <family val="2"/>
    </font>
    <font>
      <b/>
      <sz val="11"/>
      <color indexed="8"/>
      <name val="Czcionka tekstu podstawowego"/>
      <family val="2"/>
    </font>
    <font>
      <i/>
      <sz val="11"/>
      <color indexed="22"/>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8"/>
      <name val="Arial"/>
      <family val="2"/>
    </font>
    <font>
      <b/>
      <sz val="14"/>
      <name val="Tahoma"/>
      <family val="2"/>
    </font>
    <font>
      <b/>
      <sz val="8"/>
      <name val="Tahoma"/>
      <family val="2"/>
    </font>
    <font>
      <sz val="10"/>
      <name val="Tahoma"/>
      <family val="2"/>
    </font>
    <font>
      <b/>
      <sz val="10"/>
      <name val="Tahoma"/>
      <family val="2"/>
    </font>
    <font>
      <b/>
      <u val="single"/>
      <sz val="10"/>
      <name val="Tahoma"/>
      <family val="2"/>
    </font>
    <font>
      <i/>
      <sz val="10"/>
      <name val="Arial"/>
      <family val="2"/>
    </font>
    <font>
      <sz val="8"/>
      <color indexed="9"/>
      <name val="Arial"/>
      <family val="2"/>
    </font>
    <font>
      <b/>
      <sz val="7"/>
      <name val="Arial"/>
      <family val="2"/>
    </font>
    <font>
      <b/>
      <sz val="10"/>
      <name val="Arial"/>
      <family val="2"/>
    </font>
    <font>
      <sz val="8"/>
      <name val="Tahoma"/>
      <family val="2"/>
    </font>
    <font>
      <sz val="7"/>
      <name val="Arial"/>
      <family val="2"/>
    </font>
    <font>
      <sz val="8"/>
      <color indexed="8"/>
      <name val="Tahoma"/>
      <family val="2"/>
    </font>
    <font>
      <sz val="6"/>
      <name val="Arial"/>
      <family val="2"/>
    </font>
    <font>
      <sz val="8"/>
      <color indexed="9"/>
      <name val="Tahoma"/>
      <family val="2"/>
    </font>
    <font>
      <sz val="6"/>
      <color indexed="9"/>
      <name val="Arial"/>
      <family val="2"/>
    </font>
    <font>
      <sz val="10"/>
      <color indexed="9"/>
      <name val="Arial"/>
      <family val="2"/>
    </font>
    <font>
      <b/>
      <sz val="8"/>
      <color indexed="9"/>
      <name val="Arial"/>
      <family val="2"/>
    </font>
    <font>
      <i/>
      <sz val="8"/>
      <name val="Arial"/>
      <family val="2"/>
    </font>
    <font>
      <vertAlign val="superscript"/>
      <sz val="10"/>
      <color indexed="9"/>
      <name val="Arial"/>
      <family val="2"/>
    </font>
    <font>
      <i/>
      <sz val="8"/>
      <name val="Tahoma"/>
      <family val="2"/>
    </font>
    <font>
      <sz val="1"/>
      <color indexed="9"/>
      <name val="Tahoma"/>
      <family val="2"/>
    </font>
    <font>
      <sz val="6"/>
      <color indexed="9"/>
      <name val="Tahoma"/>
      <family val="2"/>
    </font>
    <font>
      <sz val="7"/>
      <name val="Tahoma"/>
      <family val="2"/>
    </font>
    <font>
      <sz val="8.5"/>
      <color indexed="8"/>
      <name val="Arial"/>
      <family val="2"/>
    </font>
    <font>
      <b/>
      <sz val="8"/>
      <color indexed="9"/>
      <name val="Tahoma"/>
      <family val="2"/>
    </font>
    <font>
      <vertAlign val="superscript"/>
      <sz val="8"/>
      <color indexed="9"/>
      <name val="Tahoma"/>
      <family val="2"/>
    </font>
    <font>
      <b/>
      <sz val="8"/>
      <name val="Arial"/>
      <family val="2"/>
    </font>
  </fonts>
  <fills count="17">
    <fill>
      <patternFill/>
    </fill>
    <fill>
      <patternFill patternType="gray125"/>
    </fill>
    <fill>
      <patternFill patternType="solid">
        <fgColor indexed="23"/>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hair"/>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2" borderId="2" applyNumberFormat="0" applyAlignment="0" applyProtection="0"/>
    <xf numFmtId="0" fontId="5"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4"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cellStyleXfs>
  <cellXfs count="140">
    <xf numFmtId="0" fontId="0" fillId="0" borderId="0" xfId="0" applyAlignment="1">
      <alignment/>
    </xf>
    <xf numFmtId="0" fontId="20" fillId="16" borderId="0" xfId="0" applyFont="1" applyFill="1" applyAlignment="1">
      <alignment/>
    </xf>
    <xf numFmtId="0" fontId="21" fillId="16" borderId="0" xfId="54" applyFont="1" applyFill="1" applyAlignment="1">
      <alignment horizontal="right"/>
      <protection/>
    </xf>
    <xf numFmtId="0" fontId="22" fillId="16" borderId="0" xfId="0" applyFont="1" applyFill="1" applyAlignment="1">
      <alignment/>
    </xf>
    <xf numFmtId="0" fontId="20" fillId="0" borderId="0" xfId="0" applyFont="1" applyAlignment="1">
      <alignment/>
    </xf>
    <xf numFmtId="0" fontId="0" fillId="16" borderId="0" xfId="0" applyFill="1" applyAlignment="1">
      <alignment/>
    </xf>
    <xf numFmtId="0" fontId="23" fillId="16" borderId="0" xfId="0" applyFont="1" applyFill="1" applyAlignment="1">
      <alignment/>
    </xf>
    <xf numFmtId="0" fontId="24" fillId="16" borderId="0" xfId="0" applyFont="1" applyFill="1" applyAlignment="1">
      <alignment/>
    </xf>
    <xf numFmtId="0" fontId="25" fillId="16" borderId="0" xfId="0" applyFont="1" applyFill="1" applyAlignment="1">
      <alignment horizontal="right"/>
    </xf>
    <xf numFmtId="0" fontId="25" fillId="16" borderId="0" xfId="0" applyFont="1" applyFill="1" applyAlignment="1">
      <alignment/>
    </xf>
    <xf numFmtId="0" fontId="26" fillId="10" borderId="0" xfId="0" applyFont="1" applyFill="1" applyAlignment="1">
      <alignment/>
    </xf>
    <xf numFmtId="0" fontId="26" fillId="10" borderId="0" xfId="0" applyFont="1" applyFill="1" applyAlignment="1">
      <alignment horizontal="center"/>
    </xf>
    <xf numFmtId="0" fontId="27" fillId="16" borderId="0" xfId="0" applyFont="1" applyFill="1" applyAlignment="1">
      <alignment/>
    </xf>
    <xf numFmtId="0" fontId="0" fillId="16" borderId="0" xfId="0" applyFont="1" applyFill="1" applyAlignment="1">
      <alignment/>
    </xf>
    <xf numFmtId="0" fontId="27" fillId="16" borderId="0" xfId="0" applyFont="1" applyFill="1" applyAlignment="1">
      <alignment horizontal="center"/>
    </xf>
    <xf numFmtId="0" fontId="21" fillId="16" borderId="0" xfId="0" applyFont="1" applyFill="1" applyAlignment="1">
      <alignment horizontal="center"/>
    </xf>
    <xf numFmtId="0" fontId="21" fillId="16" borderId="9" xfId="0" applyFont="1" applyFill="1" applyBorder="1" applyAlignment="1">
      <alignment horizontal="center"/>
    </xf>
    <xf numFmtId="0" fontId="21" fillId="16" borderId="0" xfId="0" applyFont="1" applyFill="1" applyAlignment="1">
      <alignment/>
    </xf>
    <xf numFmtId="0" fontId="28" fillId="16" borderId="0" xfId="0" applyFont="1" applyFill="1" applyAlignment="1">
      <alignment/>
    </xf>
    <xf numFmtId="0" fontId="29" fillId="16" borderId="0" xfId="0" applyFont="1" applyFill="1" applyAlignment="1">
      <alignment/>
    </xf>
    <xf numFmtId="0" fontId="27" fillId="16" borderId="10" xfId="0" applyFont="1" applyFill="1" applyBorder="1" applyAlignment="1">
      <alignment horizontal="center"/>
    </xf>
    <xf numFmtId="0" fontId="0" fillId="16" borderId="10" xfId="0" applyFill="1" applyBorder="1" applyAlignment="1">
      <alignment horizontal="center"/>
    </xf>
    <xf numFmtId="0" fontId="29" fillId="16" borderId="10" xfId="0" applyFont="1" applyFill="1" applyBorder="1" applyAlignment="1">
      <alignment horizontal="center"/>
    </xf>
    <xf numFmtId="0" fontId="29" fillId="16" borderId="10" xfId="0" applyFont="1" applyFill="1" applyBorder="1" applyAlignment="1">
      <alignment/>
    </xf>
    <xf numFmtId="0" fontId="0" fillId="16" borderId="10" xfId="0" applyFill="1" applyBorder="1" applyAlignment="1">
      <alignment/>
    </xf>
    <xf numFmtId="0" fontId="30" fillId="16" borderId="10" xfId="0" applyFont="1" applyFill="1" applyBorder="1" applyAlignment="1">
      <alignment/>
    </xf>
    <xf numFmtId="0" fontId="26" fillId="16" borderId="11" xfId="0" applyFont="1" applyFill="1" applyBorder="1" applyAlignment="1">
      <alignment/>
    </xf>
    <xf numFmtId="0" fontId="31" fillId="0" borderId="12" xfId="0" applyNumberFormat="1" applyFont="1" applyFill="1" applyBorder="1" applyAlignment="1">
      <alignment vertical="center"/>
    </xf>
    <xf numFmtId="1" fontId="32" fillId="16" borderId="0" xfId="0" applyNumberFormat="1" applyFont="1" applyFill="1" applyAlignment="1">
      <alignment/>
    </xf>
    <xf numFmtId="1" fontId="32" fillId="16" borderId="0" xfId="0" applyNumberFormat="1" applyFont="1" applyFill="1" applyAlignment="1">
      <alignment horizontal="left"/>
    </xf>
    <xf numFmtId="0" fontId="27" fillId="16" borderId="12" xfId="0" applyFont="1" applyFill="1" applyBorder="1" applyAlignment="1">
      <alignment horizontal="center"/>
    </xf>
    <xf numFmtId="0" fontId="29" fillId="16" borderId="12" xfId="0" applyFont="1" applyFill="1" applyBorder="1" applyAlignment="1">
      <alignment horizontal="center"/>
    </xf>
    <xf numFmtId="0" fontId="33" fillId="16" borderId="9" xfId="0" applyFont="1" applyFill="1" applyBorder="1" applyAlignment="1">
      <alignment horizontal="center"/>
    </xf>
    <xf numFmtId="0" fontId="29" fillId="16" borderId="12" xfId="0" applyFont="1" applyFill="1" applyBorder="1" applyAlignment="1">
      <alignment/>
    </xf>
    <xf numFmtId="0" fontId="0" fillId="16" borderId="12" xfId="0" applyFill="1" applyBorder="1" applyAlignment="1">
      <alignment/>
    </xf>
    <xf numFmtId="0" fontId="30" fillId="16" borderId="12" xfId="0" applyFont="1" applyFill="1" applyBorder="1" applyAlignment="1">
      <alignment/>
    </xf>
    <xf numFmtId="0" fontId="26" fillId="16" borderId="13" xfId="0" applyFont="1" applyFill="1" applyBorder="1" applyAlignment="1">
      <alignment/>
    </xf>
    <xf numFmtId="1" fontId="34" fillId="16" borderId="11" xfId="0" applyNumberFormat="1" applyFont="1" applyFill="1" applyBorder="1" applyAlignment="1">
      <alignment/>
    </xf>
    <xf numFmtId="1" fontId="34" fillId="16" borderId="0" xfId="0" applyNumberFormat="1" applyFont="1" applyFill="1" applyAlignment="1">
      <alignment horizontal="left"/>
    </xf>
    <xf numFmtId="0" fontId="0" fillId="16" borderId="0" xfId="0" applyFill="1" applyAlignment="1">
      <alignment horizontal="center"/>
    </xf>
    <xf numFmtId="0" fontId="29" fillId="16" borderId="0" xfId="0" applyFont="1" applyFill="1" applyAlignment="1">
      <alignment horizontal="center"/>
    </xf>
    <xf numFmtId="0" fontId="30" fillId="16" borderId="0" xfId="0" applyFont="1" applyFill="1" applyAlignment="1">
      <alignment/>
    </xf>
    <xf numFmtId="0" fontId="26" fillId="16" borderId="0" xfId="0" applyFont="1" applyFill="1" applyAlignment="1">
      <alignment/>
    </xf>
    <xf numFmtId="0" fontId="0" fillId="16" borderId="0" xfId="0" applyFill="1" applyBorder="1" applyAlignment="1">
      <alignment/>
    </xf>
    <xf numFmtId="0" fontId="26" fillId="16" borderId="14" xfId="0" applyFont="1" applyFill="1" applyBorder="1" applyAlignment="1">
      <alignment/>
    </xf>
    <xf numFmtId="0" fontId="32" fillId="16" borderId="0" xfId="0" applyFont="1" applyFill="1" applyAlignment="1">
      <alignment/>
    </xf>
    <xf numFmtId="0" fontId="32" fillId="16" borderId="0" xfId="0" applyFont="1" applyFill="1" applyAlignment="1">
      <alignment horizontal="left"/>
    </xf>
    <xf numFmtId="1" fontId="32" fillId="16" borderId="13" xfId="0" applyNumberFormat="1" applyFont="1" applyFill="1" applyBorder="1" applyAlignment="1">
      <alignment/>
    </xf>
    <xf numFmtId="1" fontId="34" fillId="16" borderId="0" xfId="0" applyNumberFormat="1" applyFont="1" applyFill="1" applyAlignment="1">
      <alignment/>
    </xf>
    <xf numFmtId="0" fontId="0" fillId="16" borderId="14" xfId="0" applyFill="1" applyBorder="1" applyAlignment="1">
      <alignment/>
    </xf>
    <xf numFmtId="0" fontId="21" fillId="16" borderId="12" xfId="0" applyFont="1" applyFill="1" applyBorder="1" applyAlignment="1">
      <alignment horizontal="center"/>
    </xf>
    <xf numFmtId="0" fontId="21" fillId="16" borderId="12" xfId="0" applyFont="1" applyFill="1" applyBorder="1" applyAlignment="1">
      <alignment/>
    </xf>
    <xf numFmtId="0" fontId="28" fillId="16" borderId="12" xfId="0" applyFont="1" applyFill="1" applyBorder="1" applyAlignment="1">
      <alignment/>
    </xf>
    <xf numFmtId="0" fontId="27" fillId="16" borderId="12" xfId="0" applyFont="1" applyFill="1" applyBorder="1" applyAlignment="1">
      <alignment/>
    </xf>
    <xf numFmtId="0" fontId="35" fillId="16" borderId="0" xfId="0" applyFont="1" applyFill="1" applyBorder="1" applyAlignment="1">
      <alignment/>
    </xf>
    <xf numFmtId="1" fontId="34" fillId="16" borderId="10" xfId="0" applyNumberFormat="1" applyFont="1" applyFill="1" applyBorder="1" applyAlignment="1">
      <alignment/>
    </xf>
    <xf numFmtId="0" fontId="0" fillId="16" borderId="13" xfId="0" applyFill="1" applyBorder="1" applyAlignment="1">
      <alignment/>
    </xf>
    <xf numFmtId="0" fontId="36" fillId="16" borderId="13" xfId="0" applyFont="1" applyFill="1" applyBorder="1" applyAlignment="1">
      <alignment/>
    </xf>
    <xf numFmtId="0" fontId="37" fillId="16" borderId="0" xfId="0" applyFont="1" applyFill="1" applyBorder="1" applyAlignment="1">
      <alignment/>
    </xf>
    <xf numFmtId="0" fontId="38" fillId="16" borderId="0" xfId="0" applyFont="1" applyFill="1" applyBorder="1" applyAlignment="1">
      <alignment/>
    </xf>
    <xf numFmtId="0" fontId="31" fillId="0" borderId="0" xfId="0" applyNumberFormat="1" applyFont="1" applyFill="1" applyBorder="1" applyAlignment="1">
      <alignment vertical="center"/>
    </xf>
    <xf numFmtId="0" fontId="26" fillId="16" borderId="0" xfId="0" applyFont="1" applyFill="1" applyBorder="1" applyAlignment="1">
      <alignment/>
    </xf>
    <xf numFmtId="0" fontId="29" fillId="16" borderId="0" xfId="0" applyFont="1" applyFill="1" applyBorder="1" applyAlignment="1">
      <alignment/>
    </xf>
    <xf numFmtId="1" fontId="34" fillId="16" borderId="0" xfId="0" applyNumberFormat="1" applyFont="1" applyFill="1" applyBorder="1" applyAlignment="1">
      <alignment/>
    </xf>
    <xf numFmtId="1" fontId="34" fillId="16" borderId="0" xfId="0" applyNumberFormat="1" applyFont="1" applyFill="1" applyBorder="1" applyAlignment="1">
      <alignment horizontal="left"/>
    </xf>
    <xf numFmtId="0" fontId="31" fillId="0" borderId="15" xfId="0" applyNumberFormat="1" applyFont="1" applyFill="1" applyBorder="1" applyAlignment="1">
      <alignment vertical="center"/>
    </xf>
    <xf numFmtId="0" fontId="29" fillId="6" borderId="15" xfId="0" applyFont="1" applyFill="1" applyBorder="1" applyAlignment="1">
      <alignment vertical="center" textRotation="255"/>
    </xf>
    <xf numFmtId="0" fontId="29" fillId="6" borderId="10" xfId="0" applyFont="1" applyFill="1" applyBorder="1" applyAlignment="1">
      <alignment vertical="center"/>
    </xf>
    <xf numFmtId="0" fontId="29" fillId="6" borderId="10" xfId="0" applyFont="1" applyFill="1" applyBorder="1" applyAlignment="1">
      <alignment/>
    </xf>
    <xf numFmtId="0" fontId="29" fillId="6" borderId="10" xfId="0" applyFont="1" applyFill="1" applyBorder="1" applyAlignment="1">
      <alignment horizontal="center"/>
    </xf>
    <xf numFmtId="0" fontId="39" fillId="6" borderId="10" xfId="0" applyFont="1" applyFill="1" applyBorder="1" applyAlignment="1">
      <alignment/>
    </xf>
    <xf numFmtId="0" fontId="29" fillId="6" borderId="10" xfId="0" applyFont="1" applyFill="1" applyBorder="1" applyAlignment="1">
      <alignment horizontal="center" vertical="center"/>
    </xf>
    <xf numFmtId="0" fontId="29" fillId="6" borderId="10" xfId="0" applyFont="1" applyFill="1" applyBorder="1" applyAlignment="1">
      <alignment horizontal="right" vertical="center"/>
    </xf>
    <xf numFmtId="0" fontId="29" fillId="6" borderId="11" xfId="0" applyFont="1" applyFill="1" applyBorder="1" applyAlignment="1">
      <alignment horizontal="right" indent="1"/>
    </xf>
    <xf numFmtId="0" fontId="29" fillId="6" borderId="16" xfId="0" applyFont="1" applyFill="1" applyBorder="1" applyAlignment="1">
      <alignment/>
    </xf>
    <xf numFmtId="0" fontId="29" fillId="6" borderId="0" xfId="0" applyFont="1" applyFill="1" applyBorder="1" applyAlignment="1">
      <alignment/>
    </xf>
    <xf numFmtId="0" fontId="40" fillId="16" borderId="0" xfId="0" applyFont="1" applyFill="1" applyBorder="1" applyAlignment="1">
      <alignment vertical="center"/>
    </xf>
    <xf numFmtId="0" fontId="31" fillId="16" borderId="12" xfId="0" applyNumberFormat="1" applyFont="1" applyFill="1" applyBorder="1" applyAlignment="1">
      <alignment vertical="center"/>
    </xf>
    <xf numFmtId="0" fontId="29" fillId="16" borderId="0" xfId="0" applyFont="1" applyFill="1" applyBorder="1" applyAlignment="1">
      <alignment/>
    </xf>
    <xf numFmtId="0" fontId="29" fillId="16" borderId="0" xfId="0" applyFont="1" applyFill="1" applyBorder="1" applyAlignment="1">
      <alignment horizontal="center"/>
    </xf>
    <xf numFmtId="0" fontId="33" fillId="16" borderId="0" xfId="0" applyFont="1" applyFill="1" applyBorder="1" applyAlignment="1">
      <alignment horizontal="left"/>
    </xf>
    <xf numFmtId="0" fontId="31" fillId="16" borderId="0" xfId="0" applyNumberFormat="1" applyFont="1" applyFill="1" applyBorder="1" applyAlignment="1">
      <alignment horizontal="left" vertical="center"/>
    </xf>
    <xf numFmtId="0" fontId="29" fillId="16" borderId="0" xfId="0" applyFont="1" applyFill="1" applyBorder="1" applyAlignment="1">
      <alignment horizontal="right" vertical="center"/>
    </xf>
    <xf numFmtId="0" fontId="29" fillId="6" borderId="14" xfId="0" applyFont="1" applyFill="1" applyBorder="1" applyAlignment="1">
      <alignment horizontal="right" indent="1"/>
    </xf>
    <xf numFmtId="0" fontId="33" fillId="16" borderId="11" xfId="0" applyFont="1" applyFill="1" applyBorder="1" applyAlignment="1">
      <alignment/>
    </xf>
    <xf numFmtId="0" fontId="29" fillId="16" borderId="0" xfId="0" applyFont="1" applyFill="1" applyBorder="1" applyAlignment="1">
      <alignment horizontal="left" vertical="center"/>
    </xf>
    <xf numFmtId="1" fontId="41" fillId="16" borderId="0" xfId="0" applyNumberFormat="1" applyFont="1" applyFill="1" applyBorder="1" applyAlignment="1">
      <alignment horizontal="right" vertical="center"/>
    </xf>
    <xf numFmtId="1" fontId="29" fillId="6" borderId="14" xfId="0" applyNumberFormat="1" applyFont="1" applyFill="1" applyBorder="1" applyAlignment="1">
      <alignment horizontal="right" indent="1"/>
    </xf>
    <xf numFmtId="0" fontId="40" fillId="16" borderId="0" xfId="0" applyFont="1" applyFill="1" applyBorder="1" applyAlignment="1">
      <alignment/>
    </xf>
    <xf numFmtId="0" fontId="29" fillId="16" borderId="13" xfId="0" applyFont="1" applyFill="1" applyBorder="1" applyAlignment="1">
      <alignment/>
    </xf>
    <xf numFmtId="0" fontId="31" fillId="16" borderId="10" xfId="0" applyNumberFormat="1" applyFont="1" applyFill="1" applyBorder="1" applyAlignment="1">
      <alignment horizontal="left" vertical="center"/>
    </xf>
    <xf numFmtId="0" fontId="29" fillId="16" borderId="0" xfId="0" applyFont="1" applyFill="1" applyBorder="1" applyAlignment="1">
      <alignment horizontal="left"/>
    </xf>
    <xf numFmtId="0" fontId="29" fillId="6" borderId="16" xfId="0" applyFont="1" applyFill="1" applyBorder="1" applyAlignment="1">
      <alignment horizontal="left"/>
    </xf>
    <xf numFmtId="0" fontId="33" fillId="16" borderId="14" xfId="0" applyFont="1" applyFill="1" applyBorder="1" applyAlignment="1">
      <alignment/>
    </xf>
    <xf numFmtId="0" fontId="29" fillId="16" borderId="14" xfId="0" applyFont="1" applyFill="1" applyBorder="1" applyAlignment="1">
      <alignment/>
    </xf>
    <xf numFmtId="0" fontId="33" fillId="16" borderId="11" xfId="0" applyFont="1" applyFill="1" applyBorder="1" applyAlignment="1">
      <alignment/>
    </xf>
    <xf numFmtId="0" fontId="33" fillId="16" borderId="0" xfId="0" applyFont="1" applyFill="1" applyBorder="1" applyAlignment="1">
      <alignment/>
    </xf>
    <xf numFmtId="1" fontId="41" fillId="16" borderId="0" xfId="0" applyNumberFormat="1" applyFont="1" applyFill="1" applyBorder="1" applyAlignment="1">
      <alignment/>
    </xf>
    <xf numFmtId="0" fontId="42" fillId="16" borderId="0" xfId="0" applyFont="1" applyFill="1" applyBorder="1" applyAlignment="1">
      <alignment horizontal="right"/>
    </xf>
    <xf numFmtId="0" fontId="0" fillId="6" borderId="17" xfId="0" applyFill="1" applyBorder="1" applyAlignment="1">
      <alignment/>
    </xf>
    <xf numFmtId="0" fontId="0" fillId="6" borderId="12" xfId="0" applyFill="1" applyBorder="1" applyAlignment="1">
      <alignment/>
    </xf>
    <xf numFmtId="0" fontId="35" fillId="6" borderId="12" xfId="0" applyFont="1" applyFill="1" applyBorder="1" applyAlignment="1">
      <alignment/>
    </xf>
    <xf numFmtId="0" fontId="31" fillId="6" borderId="12" xfId="0" applyNumberFormat="1" applyFont="1" applyFill="1" applyBorder="1" applyAlignment="1">
      <alignment horizontal="left" vertical="center"/>
    </xf>
    <xf numFmtId="0" fontId="0" fillId="6" borderId="13" xfId="0" applyFill="1" applyBorder="1" applyAlignment="1">
      <alignment/>
    </xf>
    <xf numFmtId="0" fontId="29" fillId="6" borderId="10" xfId="0" applyFont="1" applyFill="1" applyBorder="1" applyAlignment="1">
      <alignment horizontal="left"/>
    </xf>
    <xf numFmtId="0" fontId="42" fillId="16" borderId="0" xfId="0" applyFont="1" applyFill="1" applyBorder="1" applyAlignment="1">
      <alignment/>
    </xf>
    <xf numFmtId="0" fontId="42" fillId="16" borderId="0" xfId="0" applyFont="1" applyFill="1" applyBorder="1" applyAlignment="1">
      <alignment horizontal="center"/>
    </xf>
    <xf numFmtId="0" fontId="27" fillId="16" borderId="0" xfId="0" applyFont="1" applyFill="1" applyBorder="1" applyAlignment="1">
      <alignment horizontal="center"/>
    </xf>
    <xf numFmtId="0" fontId="21" fillId="16" borderId="0" xfId="0" applyFont="1" applyFill="1" applyBorder="1" applyAlignment="1">
      <alignment horizontal="center"/>
    </xf>
    <xf numFmtId="0" fontId="21" fillId="16" borderId="0" xfId="0" applyFont="1" applyFill="1" applyBorder="1" applyAlignment="1">
      <alignment/>
    </xf>
    <xf numFmtId="0" fontId="28" fillId="16" borderId="0" xfId="0" applyFont="1" applyFill="1" applyBorder="1" applyAlignment="1">
      <alignment/>
    </xf>
    <xf numFmtId="0" fontId="33" fillId="16" borderId="10" xfId="0" applyFont="1" applyFill="1" applyBorder="1" applyAlignment="1">
      <alignment horizontal="center"/>
    </xf>
    <xf numFmtId="0" fontId="43" fillId="16" borderId="0" xfId="0" applyFont="1" applyFill="1" applyAlignment="1">
      <alignment horizontal="left" vertical="center"/>
    </xf>
    <xf numFmtId="0" fontId="41" fillId="16" borderId="14" xfId="0" applyFont="1" applyFill="1" applyBorder="1" applyAlignment="1">
      <alignment/>
    </xf>
    <xf numFmtId="0" fontId="43" fillId="16" borderId="12" xfId="0" applyFont="1" applyFill="1" applyBorder="1" applyAlignment="1">
      <alignment horizontal="left" vertical="center"/>
    </xf>
    <xf numFmtId="0" fontId="0" fillId="16" borderId="0" xfId="0" applyFont="1" applyFill="1" applyAlignment="1">
      <alignment/>
    </xf>
    <xf numFmtId="0" fontId="33" fillId="16" borderId="0" xfId="0" applyFont="1" applyFill="1" applyBorder="1" applyAlignment="1">
      <alignment horizontal="center"/>
    </xf>
    <xf numFmtId="0" fontId="33" fillId="16" borderId="9" xfId="0" applyFont="1" applyFill="1" applyBorder="1" applyAlignment="1">
      <alignment horizontal="center"/>
    </xf>
    <xf numFmtId="0" fontId="33" fillId="16" borderId="13" xfId="0" applyFont="1" applyFill="1" applyBorder="1" applyAlignment="1">
      <alignment/>
    </xf>
    <xf numFmtId="0" fontId="33" fillId="16" borderId="0" xfId="0" applyFont="1" applyFill="1" applyBorder="1" applyAlignment="1">
      <alignment horizontal="center"/>
    </xf>
    <xf numFmtId="0" fontId="33" fillId="16" borderId="10" xfId="0" applyFont="1" applyFill="1" applyBorder="1" applyAlignment="1">
      <alignment horizontal="center"/>
    </xf>
    <xf numFmtId="1" fontId="32" fillId="16" borderId="14" xfId="0" applyNumberFormat="1" applyFont="1" applyFill="1" applyBorder="1" applyAlignment="1">
      <alignment/>
    </xf>
    <xf numFmtId="0" fontId="21" fillId="16" borderId="10" xfId="0" applyFont="1" applyFill="1" applyBorder="1" applyAlignment="1">
      <alignment horizontal="center"/>
    </xf>
    <xf numFmtId="0" fontId="21" fillId="16" borderId="10" xfId="0" applyFont="1" applyFill="1" applyBorder="1" applyAlignment="1">
      <alignment/>
    </xf>
    <xf numFmtId="0" fontId="31" fillId="16" borderId="0" xfId="0" applyNumberFormat="1" applyFont="1" applyFill="1" applyBorder="1" applyAlignment="1">
      <alignment vertical="center"/>
    </xf>
    <xf numFmtId="0" fontId="44" fillId="16" borderId="0" xfId="0" applyFont="1" applyFill="1" applyBorder="1" applyAlignment="1">
      <alignment horizontal="center"/>
    </xf>
    <xf numFmtId="0" fontId="44" fillId="16" borderId="0" xfId="0" applyFont="1" applyFill="1" applyBorder="1" applyAlignment="1">
      <alignment/>
    </xf>
    <xf numFmtId="0" fontId="45" fillId="16" borderId="13" xfId="0" applyFont="1" applyFill="1" applyBorder="1" applyAlignment="1">
      <alignment/>
    </xf>
    <xf numFmtId="0" fontId="44" fillId="16" borderId="0" xfId="0" applyFont="1" applyFill="1" applyBorder="1" applyAlignment="1">
      <alignment horizontal="center"/>
    </xf>
    <xf numFmtId="0" fontId="28" fillId="16" borderId="10" xfId="0" applyFont="1" applyFill="1" applyBorder="1" applyAlignment="1">
      <alignment/>
    </xf>
    <xf numFmtId="0" fontId="27" fillId="16" borderId="10" xfId="0" applyFont="1" applyFill="1" applyBorder="1" applyAlignment="1">
      <alignment/>
    </xf>
    <xf numFmtId="0" fontId="30" fillId="16" borderId="12" xfId="0" applyFont="1" applyFill="1" applyBorder="1" applyAlignment="1">
      <alignment horizontal="center"/>
    </xf>
    <xf numFmtId="0" fontId="0" fillId="16" borderId="12" xfId="0" applyFont="1" applyFill="1" applyBorder="1" applyAlignment="1">
      <alignment/>
    </xf>
    <xf numFmtId="0" fontId="30" fillId="16" borderId="0" xfId="0" applyFont="1" applyFill="1" applyAlignment="1">
      <alignment horizontal="center"/>
    </xf>
    <xf numFmtId="0" fontId="33" fillId="16" borderId="18" xfId="0" applyFont="1" applyFill="1" applyBorder="1" applyAlignment="1">
      <alignment horizontal="center"/>
    </xf>
    <xf numFmtId="0" fontId="30" fillId="16" borderId="0" xfId="0" applyFont="1" applyFill="1" applyBorder="1" applyAlignment="1">
      <alignment/>
    </xf>
    <xf numFmtId="0" fontId="0" fillId="16" borderId="0" xfId="0" applyFill="1" applyBorder="1" applyAlignment="1">
      <alignment horizontal="center"/>
    </xf>
    <xf numFmtId="0" fontId="0" fillId="16" borderId="0" xfId="0" applyFont="1" applyFill="1" applyBorder="1" applyAlignment="1">
      <alignment/>
    </xf>
    <xf numFmtId="0" fontId="27" fillId="16" borderId="0" xfId="0" applyFont="1" applyFill="1" applyBorder="1" applyAlignment="1">
      <alignment/>
    </xf>
    <xf numFmtId="0" fontId="22" fillId="16" borderId="0" xfId="0" applyFont="1" applyFill="1" applyBorder="1" applyAlignment="1">
      <alignment horizontal="center"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3" xfId="52"/>
    <cellStyle name="Normal 4" xfId="53"/>
    <cellStyle name="Normal_Sign-ins1" xfId="54"/>
    <cellStyle name="Normalny 2" xfId="55"/>
    <cellStyle name="Normalny 3"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81</xdr:row>
      <xdr:rowOff>95250</xdr:rowOff>
    </xdr:from>
    <xdr:to>
      <xdr:col>16</xdr:col>
      <xdr:colOff>9525</xdr:colOff>
      <xdr:row>84</xdr:row>
      <xdr:rowOff>57150</xdr:rowOff>
    </xdr:to>
    <xdr:pic>
      <xdr:nvPicPr>
        <xdr:cNvPr id="1" name="Obraz 3" descr="PZT prokom"/>
        <xdr:cNvPicPr preferRelativeResize="1">
          <a:picLocks noChangeAspect="1"/>
        </xdr:cNvPicPr>
      </xdr:nvPicPr>
      <xdr:blipFill>
        <a:blip r:embed="rId1"/>
        <a:stretch>
          <a:fillRect/>
        </a:stretch>
      </xdr:blipFill>
      <xdr:spPr>
        <a:xfrm>
          <a:off x="4762500" y="9591675"/>
          <a:ext cx="1743075" cy="514350"/>
        </a:xfrm>
        <a:prstGeom prst="rect">
          <a:avLst/>
        </a:prstGeom>
        <a:noFill/>
        <a:ln w="9525" cmpd="sng">
          <a:noFill/>
        </a:ln>
      </xdr:spPr>
    </xdr:pic>
    <xdr:clientData/>
  </xdr:twoCellAnchor>
  <xdr:twoCellAnchor>
    <xdr:from>
      <xdr:col>12</xdr:col>
      <xdr:colOff>581025</xdr:colOff>
      <xdr:row>0</xdr:row>
      <xdr:rowOff>209550</xdr:rowOff>
    </xdr:from>
    <xdr:to>
      <xdr:col>16</xdr:col>
      <xdr:colOff>180975</xdr:colOff>
      <xdr:row>3</xdr:row>
      <xdr:rowOff>76200</xdr:rowOff>
    </xdr:to>
    <xdr:pic>
      <xdr:nvPicPr>
        <xdr:cNvPr id="2" name="Obraz 2" descr="PZT prokom"/>
        <xdr:cNvPicPr preferRelativeResize="1">
          <a:picLocks noChangeAspect="1"/>
        </xdr:cNvPicPr>
      </xdr:nvPicPr>
      <xdr:blipFill>
        <a:blip r:embed="rId1"/>
        <a:stretch>
          <a:fillRect/>
        </a:stretch>
      </xdr:blipFill>
      <xdr:spPr>
        <a:xfrm>
          <a:off x="5429250" y="209550"/>
          <a:ext cx="12477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0</xdr:row>
      <xdr:rowOff>209550</xdr:rowOff>
    </xdr:from>
    <xdr:to>
      <xdr:col>15</xdr:col>
      <xdr:colOff>95250</xdr:colOff>
      <xdr:row>3</xdr:row>
      <xdr:rowOff>57150</xdr:rowOff>
    </xdr:to>
    <xdr:pic>
      <xdr:nvPicPr>
        <xdr:cNvPr id="1" name="Obraz 2" descr="PZT prokom"/>
        <xdr:cNvPicPr preferRelativeResize="1">
          <a:picLocks noChangeAspect="1"/>
        </xdr:cNvPicPr>
      </xdr:nvPicPr>
      <xdr:blipFill>
        <a:blip r:embed="rId1"/>
        <a:stretch>
          <a:fillRect/>
        </a:stretch>
      </xdr:blipFill>
      <xdr:spPr>
        <a:xfrm>
          <a:off x="5076825" y="209550"/>
          <a:ext cx="12477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485775</xdr:colOff>
      <xdr:row>0</xdr:row>
      <xdr:rowOff>190500</xdr:rowOff>
    </xdr:from>
    <xdr:to>
      <xdr:col>16</xdr:col>
      <xdr:colOff>76200</xdr:colOff>
      <xdr:row>3</xdr:row>
      <xdr:rowOff>47625</xdr:rowOff>
    </xdr:to>
    <xdr:pic>
      <xdr:nvPicPr>
        <xdr:cNvPr id="1" name="Obraz 2" descr="PZT prokom"/>
        <xdr:cNvPicPr preferRelativeResize="1">
          <a:picLocks noChangeAspect="1"/>
        </xdr:cNvPicPr>
      </xdr:nvPicPr>
      <xdr:blipFill>
        <a:blip r:embed="rId1"/>
        <a:stretch>
          <a:fillRect/>
        </a:stretch>
      </xdr:blipFill>
      <xdr:spPr>
        <a:xfrm>
          <a:off x="5334000" y="190500"/>
          <a:ext cx="124777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asia\Pulpit\CHskrza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asia\Pulpit\DZskrza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ytuł"/>
      <sheetName val="Lista TG(S)"/>
      <sheetName val="64(S)"/>
      <sheetName val="ListaTG(D)"/>
      <sheetName val="16(D)"/>
      <sheetName val="PunktacjaTG 64(S)"/>
      <sheetName val="PunktacjaTG 16(D)"/>
      <sheetName val="Arkusz1"/>
    </sheetNames>
    <sheetDataSet>
      <sheetData sheetId="0">
        <row r="10">
          <cell r="C10" t="str">
            <v>WTK-5</v>
          </cell>
          <cell r="G10" t="str">
            <v>Skrzaty</v>
          </cell>
        </row>
        <row r="12">
          <cell r="G12" t="str">
            <v>Warszawa</v>
          </cell>
        </row>
        <row r="14">
          <cell r="C14" t="str">
            <v>Katarzyna Krajowska</v>
          </cell>
          <cell r="G14" t="str">
            <v>25-27.02.2012</v>
          </cell>
        </row>
      </sheetData>
      <sheetData sheetId="1">
        <row r="9">
          <cell r="A9">
            <v>1</v>
          </cell>
          <cell r="B9" t="str">
            <v>Iwaszkiewicz</v>
          </cell>
          <cell r="C9" t="str">
            <v>Szymon</v>
          </cell>
          <cell r="D9" t="str">
            <v>KS Warszawianka</v>
          </cell>
          <cell r="E9" t="str">
            <v>371/ma</v>
          </cell>
          <cell r="F9" t="str">
            <v>24.03.2000</v>
          </cell>
          <cell r="H9">
            <v>29</v>
          </cell>
          <cell r="J9" t="str">
            <v>IWASZKIEWICZ, Szymon</v>
          </cell>
        </row>
        <row r="10">
          <cell r="A10">
            <v>2</v>
          </cell>
          <cell r="B10" t="str">
            <v>Saks</v>
          </cell>
          <cell r="C10" t="str">
            <v>Rene</v>
          </cell>
          <cell r="D10" t="str">
            <v>KS Warszawianka</v>
          </cell>
          <cell r="E10" t="str">
            <v>472/ma</v>
          </cell>
          <cell r="F10" t="str">
            <v>19.05.2000</v>
          </cell>
          <cell r="H10">
            <v>36</v>
          </cell>
          <cell r="J10" t="str">
            <v>SAKS, Rene</v>
          </cell>
        </row>
        <row r="11">
          <cell r="A11">
            <v>3</v>
          </cell>
          <cell r="B11" t="str">
            <v>Pawlak</v>
          </cell>
          <cell r="C11" t="str">
            <v>Piotr</v>
          </cell>
          <cell r="D11" t="str">
            <v>MKS AM Tenis</v>
          </cell>
          <cell r="E11" t="str">
            <v>21/ma</v>
          </cell>
          <cell r="F11" t="str">
            <v>12.01.2002</v>
          </cell>
          <cell r="H11">
            <v>50</v>
          </cell>
          <cell r="J11" t="str">
            <v>PAWLAK, Piotr</v>
          </cell>
        </row>
        <row r="12">
          <cell r="A12">
            <v>4</v>
          </cell>
          <cell r="B12" t="str">
            <v>Kulpa</v>
          </cell>
          <cell r="C12" t="str">
            <v>Łukasz</v>
          </cell>
          <cell r="D12" t="str">
            <v>NST</v>
          </cell>
          <cell r="E12" t="str">
            <v>661/ma</v>
          </cell>
          <cell r="F12" t="str">
            <v>06.01.2000</v>
          </cell>
          <cell r="H12">
            <v>58</v>
          </cell>
          <cell r="J12" t="str">
            <v>KULPA, Łukasz</v>
          </cell>
        </row>
        <row r="13">
          <cell r="A13">
            <v>5</v>
          </cell>
          <cell r="B13" t="str">
            <v>Mikulski</v>
          </cell>
          <cell r="C13" t="str">
            <v>Szymon</v>
          </cell>
          <cell r="D13" t="str">
            <v>UKS Sportteam</v>
          </cell>
          <cell r="E13" t="str">
            <v>525/ma</v>
          </cell>
          <cell r="F13" t="str">
            <v>29.05.2000</v>
          </cell>
          <cell r="H13">
            <v>62</v>
          </cell>
          <cell r="J13" t="str">
            <v>MIKULSKI, Szymon</v>
          </cell>
        </row>
        <row r="14">
          <cell r="A14">
            <v>6</v>
          </cell>
          <cell r="B14" t="str">
            <v>Szabatin</v>
          </cell>
          <cell r="C14" t="str">
            <v>Maksymilian</v>
          </cell>
          <cell r="D14" t="str">
            <v>WTS DeSki</v>
          </cell>
          <cell r="E14" t="str">
            <v>638/ma</v>
          </cell>
          <cell r="F14" t="str">
            <v>07.11.2000</v>
          </cell>
          <cell r="H14">
            <v>66</v>
          </cell>
          <cell r="J14" t="str">
            <v>SZABATIN, Maksymilian</v>
          </cell>
        </row>
        <row r="15">
          <cell r="A15">
            <v>7</v>
          </cell>
          <cell r="B15" t="str">
            <v>Guzek</v>
          </cell>
          <cell r="C15" t="str">
            <v>Jan</v>
          </cell>
          <cell r="D15" t="str">
            <v>UKS Sportteam</v>
          </cell>
          <cell r="E15" t="str">
            <v>524/ma</v>
          </cell>
          <cell r="F15" t="str">
            <v>27.02.2000</v>
          </cell>
          <cell r="H15">
            <v>76</v>
          </cell>
          <cell r="J15" t="str">
            <v>GUZEK, Jan</v>
          </cell>
        </row>
        <row r="16">
          <cell r="A16">
            <v>8</v>
          </cell>
          <cell r="B16" t="str">
            <v>Zaręba</v>
          </cell>
          <cell r="C16" t="str">
            <v>Krzysztof</v>
          </cell>
          <cell r="D16" t="str">
            <v>KS Warszawianka</v>
          </cell>
          <cell r="E16" t="str">
            <v>544/ma</v>
          </cell>
          <cell r="F16" t="str">
            <v>21.03.2000</v>
          </cell>
          <cell r="H16">
            <v>78</v>
          </cell>
          <cell r="J16" t="str">
            <v>ZARĘBA, Krzysztof</v>
          </cell>
        </row>
        <row r="17">
          <cell r="A17">
            <v>9</v>
          </cell>
          <cell r="B17" t="str">
            <v>Bobiński</v>
          </cell>
          <cell r="C17" t="str">
            <v>Jakub</v>
          </cell>
          <cell r="D17" t="str">
            <v>KS Warszawianka</v>
          </cell>
          <cell r="E17" t="str">
            <v>365/ma</v>
          </cell>
          <cell r="F17" t="str">
            <v>19.02.2001</v>
          </cell>
          <cell r="H17">
            <v>79</v>
          </cell>
          <cell r="J17" t="str">
            <v>BOBIŃSKI, Jakub</v>
          </cell>
        </row>
        <row r="18">
          <cell r="A18">
            <v>10</v>
          </cell>
          <cell r="B18" t="str">
            <v>Matras </v>
          </cell>
          <cell r="C18" t="str">
            <v>Franciszek</v>
          </cell>
          <cell r="D18" t="str">
            <v>UKS Sportteam</v>
          </cell>
          <cell r="E18" t="str">
            <v>628/ma</v>
          </cell>
          <cell r="F18" t="str">
            <v>10.04.2000</v>
          </cell>
          <cell r="H18">
            <v>84</v>
          </cell>
          <cell r="J18" t="str">
            <v>MATRAS , Franciszek</v>
          </cell>
        </row>
        <row r="19">
          <cell r="A19">
            <v>11</v>
          </cell>
          <cell r="B19" t="str">
            <v>Kiryłło</v>
          </cell>
          <cell r="C19" t="str">
            <v>Stanisław</v>
          </cell>
          <cell r="D19" t="str">
            <v>WTS DeSki</v>
          </cell>
          <cell r="E19" t="str">
            <v>1032/ma</v>
          </cell>
          <cell r="F19" t="str">
            <v>20.01.2000</v>
          </cell>
          <cell r="H19">
            <v>96</v>
          </cell>
          <cell r="J19" t="str">
            <v>KIRYŁŁO, Stanisław</v>
          </cell>
        </row>
        <row r="20">
          <cell r="A20">
            <v>12</v>
          </cell>
          <cell r="B20" t="str">
            <v>Szpak</v>
          </cell>
          <cell r="C20" t="str">
            <v>Szymon</v>
          </cell>
          <cell r="D20" t="str">
            <v>WKT Mera</v>
          </cell>
          <cell r="E20" t="str">
            <v>84/ma</v>
          </cell>
          <cell r="F20" t="str">
            <v>25.01.2002</v>
          </cell>
          <cell r="H20">
            <v>111</v>
          </cell>
          <cell r="J20" t="str">
            <v>SZPAK, Szymon</v>
          </cell>
        </row>
        <row r="21">
          <cell r="A21">
            <v>13</v>
          </cell>
          <cell r="B21" t="str">
            <v>Paszkowski</v>
          </cell>
          <cell r="C21" t="str">
            <v>Mikołaj</v>
          </cell>
          <cell r="D21" t="str">
            <v>WTS DeSki</v>
          </cell>
          <cell r="E21" t="str">
            <v>366/ma</v>
          </cell>
          <cell r="F21" t="str">
            <v>17.05.2001</v>
          </cell>
          <cell r="H21">
            <v>116</v>
          </cell>
          <cell r="J21" t="str">
            <v>PASZKOWSKI, Mikołaj</v>
          </cell>
        </row>
        <row r="22">
          <cell r="A22">
            <v>14</v>
          </cell>
          <cell r="B22" t="str">
            <v>Filochowski</v>
          </cell>
          <cell r="C22" t="str">
            <v>Stanisław</v>
          </cell>
          <cell r="D22" t="str">
            <v>MKS AM Tenis</v>
          </cell>
          <cell r="E22" t="str">
            <v>151/ma</v>
          </cell>
          <cell r="F22" t="str">
            <v>17.07.2001</v>
          </cell>
          <cell r="H22">
            <v>123</v>
          </cell>
          <cell r="J22" t="str">
            <v>FILOCHOWSKI, Stanisław</v>
          </cell>
        </row>
        <row r="23">
          <cell r="A23">
            <v>15</v>
          </cell>
          <cell r="B23" t="str">
            <v>Szczęsny</v>
          </cell>
          <cell r="C23" t="str">
            <v>Wojciech</v>
          </cell>
          <cell r="D23" t="str">
            <v>WTS DeSki</v>
          </cell>
          <cell r="E23" t="str">
            <v>698/ma</v>
          </cell>
          <cell r="F23" t="str">
            <v>30.06.2001</v>
          </cell>
          <cell r="H23">
            <v>132</v>
          </cell>
          <cell r="J23" t="str">
            <v>SZCZĘSNY, Wojciech</v>
          </cell>
        </row>
        <row r="24">
          <cell r="A24">
            <v>16</v>
          </cell>
          <cell r="B24" t="str">
            <v>Lichoń</v>
          </cell>
          <cell r="C24" t="str">
            <v>Bartłomiej</v>
          </cell>
          <cell r="D24" t="str">
            <v>UKS Sportteam</v>
          </cell>
          <cell r="E24" t="str">
            <v>797/ma</v>
          </cell>
          <cell r="F24" t="str">
            <v>14.12.2000</v>
          </cell>
          <cell r="H24">
            <v>133</v>
          </cell>
          <cell r="J24" t="str">
            <v>LICHOŃ, Bartłomiej</v>
          </cell>
        </row>
        <row r="25">
          <cell r="A25">
            <v>17</v>
          </cell>
          <cell r="B25" t="str">
            <v>Świderski</v>
          </cell>
          <cell r="C25" t="str">
            <v>Paweł</v>
          </cell>
          <cell r="D25" t="str">
            <v>WTS DeSki</v>
          </cell>
          <cell r="E25" t="str">
            <v>193/ma</v>
          </cell>
          <cell r="F25" t="str">
            <v>11.02.2002</v>
          </cell>
          <cell r="H25">
            <v>139</v>
          </cell>
          <cell r="J25" t="str">
            <v>ŚWIDERSKI, Paweł</v>
          </cell>
        </row>
        <row r="26">
          <cell r="A26">
            <v>18</v>
          </cell>
          <cell r="B26" t="str">
            <v>Sadowski</v>
          </cell>
          <cell r="C26" t="str">
            <v>Piotr</v>
          </cell>
          <cell r="D26" t="str">
            <v>UKS Sportteam</v>
          </cell>
          <cell r="E26" t="str">
            <v>905/ma</v>
          </cell>
          <cell r="F26" t="str">
            <v>23.10.2000</v>
          </cell>
          <cell r="H26">
            <v>146</v>
          </cell>
          <cell r="J26" t="str">
            <v>SADOWSKI, Piotr</v>
          </cell>
        </row>
        <row r="27">
          <cell r="A27">
            <v>19</v>
          </cell>
          <cell r="B27" t="str">
            <v>Karczmarczyk</v>
          </cell>
          <cell r="C27" t="str">
            <v>Paweł</v>
          </cell>
          <cell r="D27" t="str">
            <v>UKT Radość 90</v>
          </cell>
          <cell r="E27" t="str">
            <v>908/ma</v>
          </cell>
          <cell r="F27" t="str">
            <v>18.03.2000</v>
          </cell>
          <cell r="H27">
            <v>148</v>
          </cell>
          <cell r="J27" t="str">
            <v>KARCZMARCZYK, Paweł</v>
          </cell>
        </row>
        <row r="28">
          <cell r="A28">
            <v>20</v>
          </cell>
          <cell r="B28" t="str">
            <v>Borzych</v>
          </cell>
          <cell r="C28" t="str">
            <v>Aleksander</v>
          </cell>
          <cell r="D28" t="str">
            <v>NST</v>
          </cell>
          <cell r="E28" t="str">
            <v>414/sw</v>
          </cell>
          <cell r="F28" t="str">
            <v>27.01.2002</v>
          </cell>
          <cell r="H28">
            <v>151</v>
          </cell>
          <cell r="J28" t="str">
            <v>BORZYCH, Aleksander</v>
          </cell>
        </row>
        <row r="29">
          <cell r="A29">
            <v>21</v>
          </cell>
          <cell r="B29" t="str">
            <v>Sadomski</v>
          </cell>
          <cell r="C29" t="str">
            <v>Marcin</v>
          </cell>
          <cell r="D29" t="str">
            <v>UKT Radość 90</v>
          </cell>
          <cell r="E29" t="str">
            <v>731/ma</v>
          </cell>
          <cell r="F29" t="str">
            <v>30.01.2001</v>
          </cell>
          <cell r="H29">
            <v>164</v>
          </cell>
          <cell r="J29" t="str">
            <v>SADOMSKI, Marcin</v>
          </cell>
        </row>
        <row r="30">
          <cell r="A30">
            <v>22</v>
          </cell>
          <cell r="B30" t="str">
            <v>Marchewka</v>
          </cell>
          <cell r="C30" t="str">
            <v>Michał</v>
          </cell>
          <cell r="D30" t="str">
            <v>UKT Radość 90</v>
          </cell>
          <cell r="E30" t="str">
            <v>945/ma</v>
          </cell>
          <cell r="F30" t="str">
            <v>03.08.2002</v>
          </cell>
          <cell r="H30">
            <v>167</v>
          </cell>
          <cell r="J30" t="str">
            <v>MARCHEWKA, Michał</v>
          </cell>
        </row>
        <row r="31">
          <cell r="A31">
            <v>23</v>
          </cell>
          <cell r="B31" t="str">
            <v>Guzowski</v>
          </cell>
          <cell r="C31" t="str">
            <v>Marcin</v>
          </cell>
          <cell r="D31" t="str">
            <v>MKS AM Tenis</v>
          </cell>
          <cell r="E31" t="str">
            <v>172/ma</v>
          </cell>
          <cell r="F31" t="str">
            <v>21.02.2001</v>
          </cell>
          <cell r="H31">
            <v>170</v>
          </cell>
          <cell r="J31" t="str">
            <v>GUZOWSKI, Marcin</v>
          </cell>
        </row>
        <row r="32">
          <cell r="A32">
            <v>24</v>
          </cell>
          <cell r="B32" t="str">
            <v>Kowalik</v>
          </cell>
          <cell r="C32" t="str">
            <v>Dominik</v>
          </cell>
          <cell r="D32" t="str">
            <v>RKT Return Radom</v>
          </cell>
          <cell r="E32" t="str">
            <v>1341/ma</v>
          </cell>
          <cell r="F32" t="str">
            <v>02.02.2001</v>
          </cell>
          <cell r="H32">
            <v>192</v>
          </cell>
          <cell r="J32" t="str">
            <v>KOWALIK, Dominik</v>
          </cell>
        </row>
        <row r="33">
          <cell r="A33">
            <v>25</v>
          </cell>
          <cell r="B33" t="str">
            <v>Maciejewski</v>
          </cell>
          <cell r="C33" t="str">
            <v>Michał</v>
          </cell>
          <cell r="D33" t="str">
            <v>WTS DeSki</v>
          </cell>
          <cell r="E33" t="str">
            <v>957/ma</v>
          </cell>
          <cell r="F33" t="str">
            <v>14.04.2001</v>
          </cell>
          <cell r="H33">
            <v>192</v>
          </cell>
          <cell r="J33" t="str">
            <v>MACIEJEWSKI, Michał</v>
          </cell>
        </row>
        <row r="34">
          <cell r="A34">
            <v>26</v>
          </cell>
          <cell r="B34" t="str">
            <v>Strzałkowski</v>
          </cell>
          <cell r="C34" t="str">
            <v>Piotr</v>
          </cell>
          <cell r="D34" t="str">
            <v>WTS DeSki</v>
          </cell>
          <cell r="E34" t="str">
            <v>1235/ma</v>
          </cell>
          <cell r="F34" t="str">
            <v>10.03.2002</v>
          </cell>
          <cell r="H34">
            <v>192</v>
          </cell>
          <cell r="J34" t="str">
            <v>STRZAŁKOWSKI, Piotr</v>
          </cell>
        </row>
        <row r="35">
          <cell r="A35">
            <v>27</v>
          </cell>
          <cell r="B35" t="str">
            <v>Bojarski</v>
          </cell>
          <cell r="C35" t="str">
            <v>Alan</v>
          </cell>
          <cell r="D35" t="str">
            <v>NST</v>
          </cell>
          <cell r="E35" t="str">
            <v>1442/ma</v>
          </cell>
          <cell r="F35" t="str">
            <v>22.07.2003</v>
          </cell>
          <cell r="H35" t="str">
            <v>nr</v>
          </cell>
          <cell r="J35" t="str">
            <v>BOJARSKI, Alan</v>
          </cell>
        </row>
        <row r="36">
          <cell r="A36">
            <v>28</v>
          </cell>
          <cell r="B36" t="str">
            <v>Kłopotowski</v>
          </cell>
          <cell r="C36" t="str">
            <v>Oskar</v>
          </cell>
          <cell r="D36" t="str">
            <v>KT Legia</v>
          </cell>
          <cell r="E36" t="str">
            <v>909/ma</v>
          </cell>
          <cell r="F36" t="str">
            <v>02.01.2001</v>
          </cell>
          <cell r="H36" t="str">
            <v>nr</v>
          </cell>
          <cell r="J36" t="str">
            <v>KŁOPOTOWSKI, Oskar</v>
          </cell>
        </row>
        <row r="37">
          <cell r="A37">
            <v>29</v>
          </cell>
          <cell r="B37" t="str">
            <v>Rządkowski</v>
          </cell>
          <cell r="C37" t="str">
            <v>Kamil</v>
          </cell>
          <cell r="D37" t="str">
            <v>MKS AM Tenis</v>
          </cell>
          <cell r="E37" t="str">
            <v>164/ma</v>
          </cell>
          <cell r="F37" t="str">
            <v>13.01.2001</v>
          </cell>
          <cell r="H37" t="str">
            <v>nr</v>
          </cell>
          <cell r="J37" t="str">
            <v>RZĄDKOWSKI, Kamil</v>
          </cell>
        </row>
        <row r="38">
          <cell r="A38">
            <v>30</v>
          </cell>
          <cell r="B38" t="str">
            <v>Bąkowski</v>
          </cell>
          <cell r="C38" t="str">
            <v>Jakub</v>
          </cell>
          <cell r="D38" t="str">
            <v>NST</v>
          </cell>
          <cell r="E38" t="str">
            <v>192/ma</v>
          </cell>
          <cell r="F38" t="str">
            <v>06.10.2001</v>
          </cell>
          <cell r="H38" t="str">
            <v>nr</v>
          </cell>
          <cell r="J38" t="str">
            <v>BĄKOWSKI, Jakub</v>
          </cell>
        </row>
        <row r="39">
          <cell r="A39">
            <v>31</v>
          </cell>
          <cell r="B39" t="str">
            <v>Bućko</v>
          </cell>
          <cell r="C39" t="str">
            <v>Filip</v>
          </cell>
          <cell r="D39" t="str">
            <v>NST</v>
          </cell>
          <cell r="E39" t="str">
            <v>426/ma</v>
          </cell>
          <cell r="F39" t="str">
            <v>02.08.2000</v>
          </cell>
          <cell r="H39" t="str">
            <v>nr</v>
          </cell>
          <cell r="J39" t="str">
            <v>BUĆKO, Filip</v>
          </cell>
        </row>
        <row r="40">
          <cell r="A40">
            <v>32</v>
          </cell>
          <cell r="B40" t="str">
            <v>Magielski</v>
          </cell>
          <cell r="C40" t="str">
            <v>Jan</v>
          </cell>
          <cell r="D40" t="str">
            <v>Matchpoint Komorów</v>
          </cell>
          <cell r="E40" t="str">
            <v>208/ma</v>
          </cell>
          <cell r="F40" t="str">
            <v>26.09.2001</v>
          </cell>
          <cell r="H40" t="str">
            <v>nr</v>
          </cell>
          <cell r="J40" t="str">
            <v>MAGIELSKI, Jan</v>
          </cell>
        </row>
        <row r="41">
          <cell r="A41">
            <v>33</v>
          </cell>
          <cell r="B41" t="str">
            <v>Hudyka</v>
          </cell>
          <cell r="C41" t="str">
            <v>Jakub</v>
          </cell>
          <cell r="D41" t="str">
            <v>Matchpoint Komorów</v>
          </cell>
          <cell r="E41" t="str">
            <v>585/ma</v>
          </cell>
          <cell r="F41" t="str">
            <v>15.07.2001</v>
          </cell>
          <cell r="H41" t="str">
            <v>nr</v>
          </cell>
          <cell r="J41" t="str">
            <v>HUDYKA, Jakub</v>
          </cell>
        </row>
        <row r="42">
          <cell r="A42">
            <v>34</v>
          </cell>
          <cell r="B42" t="str">
            <v>Kaśnikowski</v>
          </cell>
          <cell r="C42" t="str">
            <v>Maksymilian</v>
          </cell>
          <cell r="D42" t="str">
            <v>ST Tiebreak</v>
          </cell>
          <cell r="E42" t="str">
            <v>1441/ma</v>
          </cell>
          <cell r="F42" t="str">
            <v>06.07.2003</v>
          </cell>
          <cell r="H42" t="str">
            <v>nr</v>
          </cell>
          <cell r="J42" t="str">
            <v>KAŚNIKOWSKI, Maksymilian</v>
          </cell>
        </row>
        <row r="43">
          <cell r="A43">
            <v>35</v>
          </cell>
          <cell r="B43" t="str">
            <v>Borkowski</v>
          </cell>
          <cell r="C43" t="str">
            <v>Jakub</v>
          </cell>
          <cell r="D43" t="str">
            <v>UKS Sportteam</v>
          </cell>
          <cell r="E43" t="str">
            <v>1024/ma</v>
          </cell>
          <cell r="F43" t="str">
            <v>02.01.2002</v>
          </cell>
          <cell r="H43" t="str">
            <v>nr</v>
          </cell>
          <cell r="J43" t="str">
            <v>BORKOWSKI, Jakub</v>
          </cell>
        </row>
        <row r="44">
          <cell r="A44">
            <v>36</v>
          </cell>
          <cell r="B44" t="str">
            <v>Okoński</v>
          </cell>
          <cell r="C44" t="str">
            <v>Maksymilian</v>
          </cell>
          <cell r="D44" t="str">
            <v>MKS AM Tenis</v>
          </cell>
          <cell r="E44" t="str">
            <v>532/ma</v>
          </cell>
          <cell r="F44" t="str">
            <v>04.02.2001</v>
          </cell>
          <cell r="H44" t="str">
            <v>nr</v>
          </cell>
          <cell r="J44" t="str">
            <v>OKOŃSKI, Maksymilian</v>
          </cell>
        </row>
        <row r="45">
          <cell r="A45">
            <v>37</v>
          </cell>
          <cell r="B45" t="str">
            <v>Karałow</v>
          </cell>
          <cell r="C45" t="str">
            <v>Jacek</v>
          </cell>
          <cell r="D45" t="str">
            <v>KT Legia</v>
          </cell>
          <cell r="E45" t="str">
            <v>504/ma</v>
          </cell>
          <cell r="F45" t="str">
            <v>03.07.2001</v>
          </cell>
          <cell r="H45" t="str">
            <v>nr</v>
          </cell>
          <cell r="J45" t="str">
            <v>KARAŁOW, Jacek</v>
          </cell>
        </row>
        <row r="46">
          <cell r="A46">
            <v>38</v>
          </cell>
          <cell r="B46" t="str">
            <v>Pacinek</v>
          </cell>
          <cell r="C46" t="str">
            <v>Victor</v>
          </cell>
          <cell r="D46" t="str">
            <v>KT Legia</v>
          </cell>
          <cell r="E46" t="str">
            <v>1481/ma</v>
          </cell>
          <cell r="F46" t="str">
            <v>04.02.2000</v>
          </cell>
          <cell r="H46" t="str">
            <v>nr</v>
          </cell>
          <cell r="J46" t="str">
            <v>PACINEK, Victor</v>
          </cell>
        </row>
        <row r="47">
          <cell r="A47">
            <v>39</v>
          </cell>
          <cell r="B47" t="str">
            <v>Kulig</v>
          </cell>
          <cell r="C47" t="str">
            <v>Aleksander</v>
          </cell>
          <cell r="D47" t="str">
            <v>NST</v>
          </cell>
          <cell r="E47" t="str">
            <v>853/ma</v>
          </cell>
          <cell r="F47" t="str">
            <v>26.12.2000</v>
          </cell>
          <cell r="H47" t="str">
            <v>nr</v>
          </cell>
          <cell r="J47" t="str">
            <v>KULIG, Aleksander</v>
          </cell>
        </row>
        <row r="48">
          <cell r="A48">
            <v>40</v>
          </cell>
          <cell r="B48" t="str">
            <v>Grabczan</v>
          </cell>
          <cell r="C48" t="str">
            <v>Jakub</v>
          </cell>
          <cell r="D48" t="str">
            <v>WTS DeSki</v>
          </cell>
          <cell r="E48" t="str">
            <v>340/ma</v>
          </cell>
          <cell r="F48" t="str">
            <v>19.05.2002</v>
          </cell>
          <cell r="H48" t="str">
            <v>nr</v>
          </cell>
          <cell r="J48" t="str">
            <v>GRABCZAN, Jakub</v>
          </cell>
        </row>
        <row r="49">
          <cell r="A49">
            <v>41</v>
          </cell>
          <cell r="B49" t="str">
            <v>Jarkowski</v>
          </cell>
          <cell r="C49" t="str">
            <v>Mateusz</v>
          </cell>
          <cell r="D49" t="str">
            <v>Dwójka Siedlce</v>
          </cell>
          <cell r="E49" t="str">
            <v>919/ma</v>
          </cell>
          <cell r="F49" t="str">
            <v>02.07.2001</v>
          </cell>
          <cell r="H49" t="str">
            <v>nr</v>
          </cell>
          <cell r="J49" t="str">
            <v>JARKOWSKI, Mateusz</v>
          </cell>
        </row>
        <row r="50">
          <cell r="A50">
            <v>42</v>
          </cell>
          <cell r="B50" t="str">
            <v>bye</v>
          </cell>
          <cell r="J50" t="str">
            <v>BYE, </v>
          </cell>
        </row>
        <row r="51">
          <cell r="A51">
            <v>43</v>
          </cell>
          <cell r="C51">
            <v>2</v>
          </cell>
          <cell r="J51" t="str">
            <v>, 2</v>
          </cell>
        </row>
        <row r="52">
          <cell r="A52">
            <v>44</v>
          </cell>
          <cell r="C52">
            <v>3</v>
          </cell>
          <cell r="J52" t="str">
            <v>, 3</v>
          </cell>
        </row>
        <row r="53">
          <cell r="A53">
            <v>45</v>
          </cell>
          <cell r="C53">
            <v>4</v>
          </cell>
          <cell r="J53" t="str">
            <v>, 4</v>
          </cell>
        </row>
        <row r="54">
          <cell r="A54">
            <v>46</v>
          </cell>
          <cell r="C54">
            <v>5</v>
          </cell>
          <cell r="J54" t="str">
            <v>, 5</v>
          </cell>
        </row>
        <row r="55">
          <cell r="A55">
            <v>47</v>
          </cell>
          <cell r="C55">
            <v>6</v>
          </cell>
          <cell r="J55" t="str">
            <v>, 6</v>
          </cell>
        </row>
        <row r="56">
          <cell r="A56">
            <v>48</v>
          </cell>
          <cell r="C56">
            <v>7</v>
          </cell>
          <cell r="J56" t="str">
            <v>, 7</v>
          </cell>
        </row>
        <row r="57">
          <cell r="A57">
            <v>49</v>
          </cell>
          <cell r="C57">
            <v>8</v>
          </cell>
          <cell r="J57" t="str">
            <v>, 8</v>
          </cell>
        </row>
        <row r="58">
          <cell r="A58">
            <v>50</v>
          </cell>
          <cell r="C58">
            <v>9</v>
          </cell>
          <cell r="J58" t="str">
            <v>, 9</v>
          </cell>
        </row>
        <row r="59">
          <cell r="A59">
            <v>51</v>
          </cell>
          <cell r="C59">
            <v>10</v>
          </cell>
          <cell r="J59" t="str">
            <v>, 10</v>
          </cell>
        </row>
        <row r="60">
          <cell r="A60">
            <v>52</v>
          </cell>
          <cell r="C60">
            <v>11</v>
          </cell>
          <cell r="J60" t="str">
            <v>, 11</v>
          </cell>
        </row>
        <row r="61">
          <cell r="A61">
            <v>53</v>
          </cell>
          <cell r="C61">
            <v>12</v>
          </cell>
          <cell r="J61" t="str">
            <v>, 12</v>
          </cell>
        </row>
        <row r="62">
          <cell r="A62">
            <v>54</v>
          </cell>
          <cell r="C62">
            <v>13</v>
          </cell>
          <cell r="J62" t="str">
            <v>, 13</v>
          </cell>
        </row>
        <row r="63">
          <cell r="A63">
            <v>55</v>
          </cell>
          <cell r="C63">
            <v>14</v>
          </cell>
          <cell r="J63" t="str">
            <v>, 14</v>
          </cell>
        </row>
        <row r="64">
          <cell r="A64">
            <v>56</v>
          </cell>
          <cell r="C64">
            <v>15</v>
          </cell>
          <cell r="J64" t="str">
            <v>, 15</v>
          </cell>
        </row>
        <row r="65">
          <cell r="A65">
            <v>57</v>
          </cell>
          <cell r="C65">
            <v>16</v>
          </cell>
          <cell r="J65" t="str">
            <v>, 16</v>
          </cell>
        </row>
        <row r="66">
          <cell r="A66">
            <v>58</v>
          </cell>
          <cell r="C66">
            <v>17</v>
          </cell>
          <cell r="J66" t="str">
            <v>, 17</v>
          </cell>
        </row>
        <row r="67">
          <cell r="A67">
            <v>59</v>
          </cell>
          <cell r="C67">
            <v>18</v>
          </cell>
          <cell r="J67" t="str">
            <v>, 18</v>
          </cell>
        </row>
        <row r="68">
          <cell r="A68">
            <v>60</v>
          </cell>
          <cell r="C68">
            <v>19</v>
          </cell>
          <cell r="J68" t="str">
            <v>, 19</v>
          </cell>
        </row>
        <row r="69">
          <cell r="A69">
            <v>61</v>
          </cell>
          <cell r="C69">
            <v>20</v>
          </cell>
          <cell r="J69" t="str">
            <v>, 20</v>
          </cell>
        </row>
        <row r="70">
          <cell r="A70">
            <v>62</v>
          </cell>
          <cell r="C70">
            <v>21</v>
          </cell>
          <cell r="J70" t="str">
            <v>, 21</v>
          </cell>
        </row>
        <row r="71">
          <cell r="A71">
            <v>63</v>
          </cell>
          <cell r="C71">
            <v>22</v>
          </cell>
          <cell r="J71" t="str">
            <v>, 22</v>
          </cell>
        </row>
        <row r="72">
          <cell r="A72">
            <v>64</v>
          </cell>
          <cell r="C72">
            <v>23</v>
          </cell>
          <cell r="J72" t="str">
            <v>, 23</v>
          </cell>
        </row>
      </sheetData>
      <sheetData sheetId="3">
        <row r="10">
          <cell r="A10">
            <v>1</v>
          </cell>
          <cell r="B10" t="str">
            <v>Saks</v>
          </cell>
          <cell r="C10" t="str">
            <v>Rene</v>
          </cell>
          <cell r="D10" t="str">
            <v>KS Warszawianka</v>
          </cell>
          <cell r="E10" t="str">
            <v>Zaręba</v>
          </cell>
          <cell r="F10" t="str">
            <v>Krzysztof</v>
          </cell>
          <cell r="G10" t="str">
            <v>KS Warszawianka</v>
          </cell>
          <cell r="I10">
            <v>114</v>
          </cell>
          <cell r="J10" t="str">
            <v>c</v>
          </cell>
          <cell r="L10" t="str">
            <v/>
          </cell>
          <cell r="N10" t="str">
            <v/>
          </cell>
          <cell r="O10">
            <v>0</v>
          </cell>
          <cell r="P10" t="e">
            <v>#VALUE!</v>
          </cell>
          <cell r="Q10" t="str">
            <v/>
          </cell>
          <cell r="R10" t="str">
            <v/>
          </cell>
          <cell r="S10" t="str">
            <v>SAKS, Rene</v>
          </cell>
          <cell r="T10" t="str">
            <v>ZARĘBA, Krzysztof</v>
          </cell>
        </row>
        <row r="11">
          <cell r="A11">
            <v>2</v>
          </cell>
          <cell r="B11" t="str">
            <v>Matras</v>
          </cell>
          <cell r="C11" t="str">
            <v>Franciszek</v>
          </cell>
          <cell r="D11" t="str">
            <v>UKS Sportteam</v>
          </cell>
          <cell r="E11" t="str">
            <v>Mikulski</v>
          </cell>
          <cell r="F11" t="str">
            <v>Szymon</v>
          </cell>
          <cell r="G11" t="str">
            <v>UKS Sportteam</v>
          </cell>
          <cell r="I11">
            <v>146</v>
          </cell>
          <cell r="J11" t="str">
            <v>c</v>
          </cell>
          <cell r="L11" t="str">
            <v/>
          </cell>
          <cell r="N11" t="str">
            <v/>
          </cell>
          <cell r="O11">
            <v>0</v>
          </cell>
          <cell r="P11" t="e">
            <v>#VALUE!</v>
          </cell>
          <cell r="Q11" t="str">
            <v/>
          </cell>
          <cell r="R11" t="str">
            <v/>
          </cell>
          <cell r="S11" t="str">
            <v>MATRAS, Franciszek</v>
          </cell>
          <cell r="T11" t="str">
            <v>MIKULSKI, Szymon</v>
          </cell>
        </row>
        <row r="12">
          <cell r="A12">
            <v>3</v>
          </cell>
          <cell r="B12" t="str">
            <v>Kiryłło</v>
          </cell>
          <cell r="C12" t="str">
            <v>Stanisław</v>
          </cell>
          <cell r="D12" t="str">
            <v>WTS DeSki</v>
          </cell>
          <cell r="E12" t="str">
            <v>Szabatin</v>
          </cell>
          <cell r="F12" t="str">
            <v>Maksymilian</v>
          </cell>
          <cell r="G12" t="str">
            <v>WTS DeSki</v>
          </cell>
          <cell r="I12">
            <v>162</v>
          </cell>
          <cell r="J12" t="str">
            <v>c</v>
          </cell>
          <cell r="L12" t="str">
            <v/>
          </cell>
          <cell r="N12" t="str">
            <v/>
          </cell>
          <cell r="O12">
            <v>0</v>
          </cell>
          <cell r="P12" t="e">
            <v>#VALUE!</v>
          </cell>
          <cell r="Q12" t="str">
            <v/>
          </cell>
          <cell r="R12" t="str">
            <v/>
          </cell>
          <cell r="S12" t="str">
            <v>KIRYŁŁO, Stanisław</v>
          </cell>
          <cell r="T12" t="str">
            <v>SZABATIN, Maksymilian</v>
          </cell>
        </row>
        <row r="13">
          <cell r="A13">
            <v>4</v>
          </cell>
          <cell r="B13" t="str">
            <v>Borzych</v>
          </cell>
          <cell r="C13" t="str">
            <v>Aleksander</v>
          </cell>
          <cell r="D13" t="str">
            <v>NST </v>
          </cell>
          <cell r="E13" t="str">
            <v>Pawlak</v>
          </cell>
          <cell r="F13" t="str">
            <v>Piotr</v>
          </cell>
          <cell r="G13" t="str">
            <v>MKS AM Tenis</v>
          </cell>
          <cell r="I13">
            <v>201</v>
          </cell>
          <cell r="J13" t="str">
            <v>c</v>
          </cell>
          <cell r="L13" t="str">
            <v/>
          </cell>
          <cell r="N13" t="str">
            <v/>
          </cell>
          <cell r="O13">
            <v>0</v>
          </cell>
          <cell r="P13" t="e">
            <v>#VALUE!</v>
          </cell>
          <cell r="Q13" t="str">
            <v/>
          </cell>
          <cell r="R13" t="str">
            <v/>
          </cell>
          <cell r="S13" t="str">
            <v>BORZYCH, Aleksander</v>
          </cell>
          <cell r="T13" t="str">
            <v>PAWLAK, Piotr</v>
          </cell>
        </row>
        <row r="14">
          <cell r="A14">
            <v>5</v>
          </cell>
          <cell r="B14" t="str">
            <v>Filochowski</v>
          </cell>
          <cell r="C14" t="str">
            <v>Stanisław</v>
          </cell>
          <cell r="D14" t="str">
            <v>MKS AM Tenis</v>
          </cell>
          <cell r="E14" t="str">
            <v>Szpak</v>
          </cell>
          <cell r="F14" t="str">
            <v>Szymon</v>
          </cell>
          <cell r="G14" t="str">
            <v>WKT Mera</v>
          </cell>
          <cell r="I14">
            <v>234</v>
          </cell>
          <cell r="J14" t="str">
            <v>c</v>
          </cell>
          <cell r="L14" t="str">
            <v/>
          </cell>
          <cell r="N14" t="str">
            <v/>
          </cell>
          <cell r="O14">
            <v>0</v>
          </cell>
          <cell r="P14" t="e">
            <v>#VALUE!</v>
          </cell>
          <cell r="Q14" t="str">
            <v/>
          </cell>
          <cell r="R14" t="str">
            <v/>
          </cell>
          <cell r="S14" t="str">
            <v>FILOCHOWSKI, Stanisław</v>
          </cell>
          <cell r="T14" t="str">
            <v>SZPAK, Szymon</v>
          </cell>
        </row>
        <row r="15">
          <cell r="A15">
            <v>6</v>
          </cell>
          <cell r="B15" t="str">
            <v>Paszkowski</v>
          </cell>
          <cell r="C15" t="str">
            <v>Mikołaj</v>
          </cell>
          <cell r="D15" t="str">
            <v>WTS DeSki</v>
          </cell>
          <cell r="E15" t="str">
            <v>Szczęsny</v>
          </cell>
          <cell r="F15" t="str">
            <v>Wojciech</v>
          </cell>
          <cell r="G15" t="str">
            <v>WTS DeSki</v>
          </cell>
          <cell r="I15">
            <v>248</v>
          </cell>
          <cell r="J15" t="str">
            <v>c</v>
          </cell>
          <cell r="L15" t="str">
            <v/>
          </cell>
          <cell r="N15" t="str">
            <v/>
          </cell>
          <cell r="O15">
            <v>0</v>
          </cell>
          <cell r="P15" t="e">
            <v>#VALUE!</v>
          </cell>
          <cell r="Q15" t="str">
            <v/>
          </cell>
          <cell r="R15" t="str">
            <v/>
          </cell>
          <cell r="S15" t="str">
            <v>PASZKOWSKI, Mikołaj</v>
          </cell>
          <cell r="T15" t="str">
            <v>SZCZĘSNY, Wojciech</v>
          </cell>
        </row>
        <row r="16">
          <cell r="A16">
            <v>7</v>
          </cell>
          <cell r="B16" t="str">
            <v>Bobiński</v>
          </cell>
          <cell r="C16" t="str">
            <v>Jakub</v>
          </cell>
          <cell r="D16" t="str">
            <v>KS Warszawianka</v>
          </cell>
          <cell r="E16" t="str">
            <v>Guzowski</v>
          </cell>
          <cell r="F16" t="str">
            <v>Marcin</v>
          </cell>
          <cell r="G16" t="str">
            <v>MKS AM Tenis</v>
          </cell>
          <cell r="I16">
            <v>249</v>
          </cell>
          <cell r="J16" t="str">
            <v>c</v>
          </cell>
          <cell r="L16" t="str">
            <v/>
          </cell>
          <cell r="N16" t="str">
            <v/>
          </cell>
          <cell r="O16">
            <v>0</v>
          </cell>
          <cell r="P16" t="e">
            <v>#VALUE!</v>
          </cell>
          <cell r="Q16" t="str">
            <v/>
          </cell>
          <cell r="R16" t="str">
            <v/>
          </cell>
          <cell r="S16" t="str">
            <v>BOBIŃSKI, Jakub</v>
          </cell>
          <cell r="T16" t="str">
            <v>GUZOWSKI, Marcin</v>
          </cell>
        </row>
        <row r="17">
          <cell r="A17">
            <v>8</v>
          </cell>
          <cell r="B17" t="str">
            <v>Marchewka</v>
          </cell>
          <cell r="C17" t="str">
            <v>Michał</v>
          </cell>
          <cell r="D17" t="str">
            <v>UKT Radość 90</v>
          </cell>
          <cell r="E17" t="str">
            <v>Sadomski</v>
          </cell>
          <cell r="F17" t="str">
            <v>Marcin</v>
          </cell>
          <cell r="G17" t="str">
            <v>UKT Radość 90</v>
          </cell>
          <cell r="I17">
            <v>331</v>
          </cell>
          <cell r="J17" t="str">
            <v>c</v>
          </cell>
          <cell r="L17" t="str">
            <v/>
          </cell>
          <cell r="N17" t="str">
            <v/>
          </cell>
          <cell r="O17">
            <v>0</v>
          </cell>
          <cell r="P17" t="e">
            <v>#VALUE!</v>
          </cell>
          <cell r="Q17" t="str">
            <v/>
          </cell>
          <cell r="R17" t="str">
            <v/>
          </cell>
          <cell r="S17" t="str">
            <v>MARCHEWKA, Michał</v>
          </cell>
          <cell r="T17" t="str">
            <v>SADOMSKI, Marcin</v>
          </cell>
        </row>
        <row r="18">
          <cell r="A18">
            <v>9</v>
          </cell>
          <cell r="B18" t="str">
            <v>Rządkowski</v>
          </cell>
          <cell r="C18" t="str">
            <v>Kamil</v>
          </cell>
          <cell r="D18" t="str">
            <v>MKS AM Tenis</v>
          </cell>
          <cell r="E18" t="str">
            <v>Strzałkowski</v>
          </cell>
          <cell r="F18" t="str">
            <v>Piotr</v>
          </cell>
          <cell r="G18" t="str">
            <v>WTS DeSki</v>
          </cell>
          <cell r="I18" t="str">
            <v>192nr</v>
          </cell>
          <cell r="J18" t="str">
            <v>c</v>
          </cell>
          <cell r="L18" t="str">
            <v/>
          </cell>
          <cell r="N18" t="str">
            <v/>
          </cell>
          <cell r="O18">
            <v>0</v>
          </cell>
          <cell r="P18" t="e">
            <v>#VALUE!</v>
          </cell>
          <cell r="Q18" t="str">
            <v/>
          </cell>
          <cell r="R18" t="str">
            <v/>
          </cell>
          <cell r="S18" t="str">
            <v>RZĄDKOWSKI, Kamil</v>
          </cell>
          <cell r="T18" t="str">
            <v>STRZAŁKOWSKI, Piotr</v>
          </cell>
        </row>
        <row r="19">
          <cell r="A19">
            <v>10</v>
          </cell>
          <cell r="B19" t="str">
            <v>Guzek</v>
          </cell>
          <cell r="C19" t="str">
            <v>Jan</v>
          </cell>
          <cell r="D19" t="str">
            <v>UKS Sportteam</v>
          </cell>
          <cell r="E19" t="str">
            <v>Okoński</v>
          </cell>
          <cell r="F19" t="str">
            <v>Maksymilian</v>
          </cell>
          <cell r="G19" t="str">
            <v>MKS AM Tenis</v>
          </cell>
          <cell r="I19" t="str">
            <v>76nr</v>
          </cell>
          <cell r="J19" t="str">
            <v>c</v>
          </cell>
          <cell r="L19" t="str">
            <v/>
          </cell>
          <cell r="N19" t="str">
            <v/>
          </cell>
          <cell r="O19">
            <v>0</v>
          </cell>
          <cell r="P19" t="e">
            <v>#VALUE!</v>
          </cell>
          <cell r="Q19" t="str">
            <v/>
          </cell>
          <cell r="R19" t="str">
            <v/>
          </cell>
          <cell r="S19" t="str">
            <v>GUZEK, Jan</v>
          </cell>
          <cell r="T19" t="str">
            <v>OKOŃSKI, Maksymilian</v>
          </cell>
        </row>
        <row r="20">
          <cell r="A20">
            <v>11</v>
          </cell>
          <cell r="E20" t="str">
            <v>bye</v>
          </cell>
          <cell r="F20" t="str">
            <v/>
          </cell>
          <cell r="G20" t="str">
            <v/>
          </cell>
          <cell r="I20" t="str">
            <v/>
          </cell>
          <cell r="J20" t="str">
            <v>c</v>
          </cell>
          <cell r="L20" t="str">
            <v/>
          </cell>
          <cell r="N20" t="str">
            <v/>
          </cell>
          <cell r="O20">
            <v>0</v>
          </cell>
          <cell r="P20" t="e">
            <v>#VALUE!</v>
          </cell>
          <cell r="Q20" t="str">
            <v/>
          </cell>
          <cell r="R20" t="str">
            <v/>
          </cell>
          <cell r="S20" t="str">
            <v>, </v>
          </cell>
          <cell r="T20" t="str">
            <v>BYE, </v>
          </cell>
        </row>
        <row r="21">
          <cell r="A21">
            <v>12</v>
          </cell>
          <cell r="B21" t="str">
            <v>Hudyka</v>
          </cell>
          <cell r="C21" t="str">
            <v>Jakub</v>
          </cell>
          <cell r="D21" t="str">
            <v>Matchpoint</v>
          </cell>
          <cell r="E21" t="str">
            <v>Magielski</v>
          </cell>
          <cell r="F21" t="str">
            <v>Jan</v>
          </cell>
          <cell r="G21" t="str">
            <v>Matchpoint</v>
          </cell>
          <cell r="I21" t="str">
            <v>nr</v>
          </cell>
          <cell r="J21" t="str">
            <v>c</v>
          </cell>
          <cell r="L21" t="str">
            <v/>
          </cell>
          <cell r="N21" t="str">
            <v/>
          </cell>
          <cell r="O21">
            <v>0</v>
          </cell>
          <cell r="P21" t="e">
            <v>#VALUE!</v>
          </cell>
          <cell r="Q21" t="str">
            <v/>
          </cell>
          <cell r="R21" t="str">
            <v/>
          </cell>
          <cell r="S21" t="str">
            <v>HUDYKA, Jakub</v>
          </cell>
          <cell r="T21" t="str">
            <v>MAGIELSKI, Jan</v>
          </cell>
        </row>
        <row r="22">
          <cell r="A22">
            <v>13</v>
          </cell>
          <cell r="B22" t="str">
            <v/>
          </cell>
          <cell r="C22" t="str">
            <v/>
          </cell>
          <cell r="D22" t="str">
            <v/>
          </cell>
          <cell r="E22" t="str">
            <v/>
          </cell>
          <cell r="F22" t="str">
            <v/>
          </cell>
          <cell r="G22" t="str">
            <v/>
          </cell>
          <cell r="I22" t="str">
            <v/>
          </cell>
          <cell r="J22" t="str">
            <v>z</v>
          </cell>
          <cell r="L22" t="str">
            <v/>
          </cell>
          <cell r="N22" t="str">
            <v/>
          </cell>
          <cell r="O22">
            <v>0</v>
          </cell>
          <cell r="P22" t="e">
            <v>#VALUE!</v>
          </cell>
          <cell r="Q22" t="str">
            <v/>
          </cell>
          <cell r="R22" t="str">
            <v/>
          </cell>
          <cell r="S22" t="str">
            <v>, </v>
          </cell>
          <cell r="T22" t="str">
            <v>, </v>
          </cell>
        </row>
        <row r="23">
          <cell r="A23">
            <v>14</v>
          </cell>
          <cell r="B23" t="str">
            <v/>
          </cell>
          <cell r="C23" t="str">
            <v/>
          </cell>
          <cell r="D23" t="str">
            <v/>
          </cell>
          <cell r="E23" t="str">
            <v/>
          </cell>
          <cell r="F23" t="str">
            <v/>
          </cell>
          <cell r="G23" t="str">
            <v/>
          </cell>
          <cell r="I23" t="str">
            <v/>
          </cell>
          <cell r="J23" t="str">
            <v>z</v>
          </cell>
          <cell r="L23" t="str">
            <v/>
          </cell>
          <cell r="N23" t="str">
            <v/>
          </cell>
          <cell r="O23">
            <v>0</v>
          </cell>
          <cell r="P23" t="e">
            <v>#VALUE!</v>
          </cell>
          <cell r="Q23" t="str">
            <v/>
          </cell>
          <cell r="R23" t="str">
            <v/>
          </cell>
          <cell r="S23" t="str">
            <v>, </v>
          </cell>
          <cell r="T23" t="str">
            <v>, </v>
          </cell>
        </row>
        <row r="24">
          <cell r="A24">
            <v>15</v>
          </cell>
          <cell r="B24" t="str">
            <v/>
          </cell>
          <cell r="C24" t="str">
            <v/>
          </cell>
          <cell r="D24" t="str">
            <v/>
          </cell>
          <cell r="E24" t="str">
            <v/>
          </cell>
          <cell r="F24" t="str">
            <v/>
          </cell>
          <cell r="G24" t="str">
            <v/>
          </cell>
          <cell r="I24" t="str">
            <v/>
          </cell>
          <cell r="J24" t="str">
            <v>z</v>
          </cell>
          <cell r="L24" t="str">
            <v/>
          </cell>
          <cell r="N24" t="str">
            <v/>
          </cell>
          <cell r="O24">
            <v>0</v>
          </cell>
          <cell r="P24" t="e">
            <v>#VALUE!</v>
          </cell>
          <cell r="Q24" t="str">
            <v/>
          </cell>
          <cell r="R24" t="str">
            <v/>
          </cell>
          <cell r="S24" t="str">
            <v>, </v>
          </cell>
          <cell r="T24" t="str">
            <v>, </v>
          </cell>
        </row>
        <row r="25">
          <cell r="A25">
            <v>16</v>
          </cell>
          <cell r="B25" t="str">
            <v/>
          </cell>
          <cell r="C25" t="str">
            <v/>
          </cell>
          <cell r="D25" t="str">
            <v/>
          </cell>
          <cell r="E25" t="str">
            <v/>
          </cell>
          <cell r="F25" t="str">
            <v/>
          </cell>
          <cell r="G25" t="str">
            <v/>
          </cell>
          <cell r="I25" t="str">
            <v/>
          </cell>
          <cell r="J25" t="str">
            <v>z</v>
          </cell>
          <cell r="L25" t="str">
            <v/>
          </cell>
          <cell r="N25" t="str">
            <v/>
          </cell>
          <cell r="O25">
            <v>0</v>
          </cell>
          <cell r="P25" t="e">
            <v>#VALUE!</v>
          </cell>
          <cell r="Q25" t="str">
            <v/>
          </cell>
          <cell r="R25" t="str">
            <v/>
          </cell>
          <cell r="S25" t="str">
            <v>, </v>
          </cell>
          <cell r="T25" t="str">
            <v>, </v>
          </cell>
        </row>
        <row r="26">
          <cell r="A26">
            <v>17</v>
          </cell>
          <cell r="B26" t="str">
            <v/>
          </cell>
          <cell r="C26" t="str">
            <v/>
          </cell>
          <cell r="D26" t="str">
            <v/>
          </cell>
          <cell r="E26" t="str">
            <v/>
          </cell>
          <cell r="F26" t="str">
            <v/>
          </cell>
          <cell r="G26" t="str">
            <v/>
          </cell>
          <cell r="I26" t="str">
            <v/>
          </cell>
          <cell r="J26" t="str">
            <v>z</v>
          </cell>
          <cell r="L26" t="str">
            <v/>
          </cell>
          <cell r="N26" t="str">
            <v/>
          </cell>
          <cell r="O26">
            <v>0</v>
          </cell>
          <cell r="P26" t="e">
            <v>#VALUE!</v>
          </cell>
          <cell r="Q26" t="str">
            <v/>
          </cell>
          <cell r="R26" t="str">
            <v/>
          </cell>
          <cell r="S26" t="str">
            <v>, </v>
          </cell>
          <cell r="T26" t="str">
            <v>, </v>
          </cell>
        </row>
        <row r="27">
          <cell r="A27">
            <v>18</v>
          </cell>
          <cell r="B27" t="str">
            <v/>
          </cell>
          <cell r="C27" t="str">
            <v/>
          </cell>
          <cell r="D27" t="str">
            <v/>
          </cell>
          <cell r="E27" t="str">
            <v/>
          </cell>
          <cell r="F27" t="str">
            <v/>
          </cell>
          <cell r="G27" t="str">
            <v/>
          </cell>
          <cell r="I27" t="str">
            <v/>
          </cell>
          <cell r="J27" t="str">
            <v>z</v>
          </cell>
          <cell r="L27" t="str">
            <v/>
          </cell>
          <cell r="N27" t="str">
            <v/>
          </cell>
          <cell r="O27">
            <v>0</v>
          </cell>
          <cell r="P27" t="e">
            <v>#VALUE!</v>
          </cell>
          <cell r="Q27" t="str">
            <v/>
          </cell>
          <cell r="R27" t="str">
            <v/>
          </cell>
          <cell r="S27" t="str">
            <v>, </v>
          </cell>
          <cell r="T27" t="str">
            <v>, </v>
          </cell>
        </row>
        <row r="28">
          <cell r="A28">
            <v>19</v>
          </cell>
          <cell r="B28" t="str">
            <v/>
          </cell>
          <cell r="C28" t="str">
            <v/>
          </cell>
          <cell r="D28" t="str">
            <v/>
          </cell>
          <cell r="E28" t="str">
            <v/>
          </cell>
          <cell r="F28" t="str">
            <v/>
          </cell>
          <cell r="G28" t="str">
            <v/>
          </cell>
          <cell r="I28" t="str">
            <v/>
          </cell>
          <cell r="J28" t="str">
            <v>z</v>
          </cell>
          <cell r="L28" t="str">
            <v/>
          </cell>
          <cell r="N28" t="str">
            <v/>
          </cell>
          <cell r="O28">
            <v>0</v>
          </cell>
          <cell r="P28" t="e">
            <v>#VALUE!</v>
          </cell>
          <cell r="Q28" t="str">
            <v/>
          </cell>
          <cell r="R28" t="str">
            <v/>
          </cell>
          <cell r="S28" t="str">
            <v>, </v>
          </cell>
          <cell r="T28" t="str">
            <v>, </v>
          </cell>
        </row>
        <row r="29">
          <cell r="A29">
            <v>20</v>
          </cell>
          <cell r="B29" t="str">
            <v/>
          </cell>
          <cell r="C29" t="str">
            <v/>
          </cell>
          <cell r="D29" t="str">
            <v/>
          </cell>
          <cell r="E29" t="str">
            <v/>
          </cell>
          <cell r="F29" t="str">
            <v/>
          </cell>
          <cell r="G29" t="str">
            <v/>
          </cell>
          <cell r="I29" t="str">
            <v/>
          </cell>
          <cell r="J29" t="str">
            <v>z</v>
          </cell>
          <cell r="L29" t="str">
            <v/>
          </cell>
          <cell r="N29" t="str">
            <v/>
          </cell>
          <cell r="O29">
            <v>0</v>
          </cell>
          <cell r="P29" t="e">
            <v>#VALUE!</v>
          </cell>
          <cell r="Q29" t="str">
            <v/>
          </cell>
          <cell r="R29" t="str">
            <v/>
          </cell>
          <cell r="S29" t="str">
            <v>, </v>
          </cell>
          <cell r="T29" t="str">
            <v>, </v>
          </cell>
        </row>
        <row r="30">
          <cell r="A30">
            <v>21</v>
          </cell>
          <cell r="B30" t="str">
            <v/>
          </cell>
          <cell r="C30" t="str">
            <v/>
          </cell>
          <cell r="D30" t="str">
            <v/>
          </cell>
          <cell r="E30" t="str">
            <v/>
          </cell>
          <cell r="F30" t="str">
            <v/>
          </cell>
          <cell r="G30" t="str">
            <v/>
          </cell>
          <cell r="I30" t="str">
            <v/>
          </cell>
          <cell r="J30" t="str">
            <v>z</v>
          </cell>
          <cell r="L30" t="str">
            <v/>
          </cell>
          <cell r="N30" t="str">
            <v/>
          </cell>
          <cell r="O30">
            <v>0</v>
          </cell>
          <cell r="P30" t="e">
            <v>#VALUE!</v>
          </cell>
          <cell r="Q30" t="str">
            <v/>
          </cell>
          <cell r="R30" t="str">
            <v/>
          </cell>
          <cell r="S30" t="str">
            <v>, </v>
          </cell>
          <cell r="T30" t="str">
            <v>, </v>
          </cell>
        </row>
        <row r="31">
          <cell r="A31">
            <v>22</v>
          </cell>
          <cell r="B31" t="str">
            <v/>
          </cell>
          <cell r="C31" t="str">
            <v/>
          </cell>
          <cell r="D31" t="str">
            <v/>
          </cell>
          <cell r="E31" t="str">
            <v/>
          </cell>
          <cell r="F31" t="str">
            <v/>
          </cell>
          <cell r="G31" t="str">
            <v/>
          </cell>
          <cell r="I31" t="str">
            <v/>
          </cell>
          <cell r="J31" t="str">
            <v>z</v>
          </cell>
          <cell r="L31" t="str">
            <v/>
          </cell>
          <cell r="N31" t="str">
            <v/>
          </cell>
          <cell r="O31">
            <v>0</v>
          </cell>
          <cell r="P31" t="e">
            <v>#VALUE!</v>
          </cell>
          <cell r="Q31" t="str">
            <v/>
          </cell>
          <cell r="R31" t="str">
            <v/>
          </cell>
          <cell r="S31" t="str">
            <v>, </v>
          </cell>
          <cell r="T31" t="str">
            <v>, </v>
          </cell>
        </row>
        <row r="32">
          <cell r="A32">
            <v>23</v>
          </cell>
          <cell r="B32" t="str">
            <v/>
          </cell>
          <cell r="C32" t="str">
            <v/>
          </cell>
          <cell r="D32" t="str">
            <v/>
          </cell>
          <cell r="E32" t="str">
            <v/>
          </cell>
          <cell r="F32" t="str">
            <v/>
          </cell>
          <cell r="G32" t="str">
            <v/>
          </cell>
          <cell r="I32" t="str">
            <v/>
          </cell>
          <cell r="J32" t="str">
            <v>z</v>
          </cell>
          <cell r="L32" t="str">
            <v/>
          </cell>
          <cell r="N32" t="str">
            <v/>
          </cell>
          <cell r="O32">
            <v>0</v>
          </cell>
          <cell r="P32" t="e">
            <v>#VALUE!</v>
          </cell>
          <cell r="Q32" t="str">
            <v/>
          </cell>
          <cell r="R32" t="str">
            <v/>
          </cell>
          <cell r="S32" t="str">
            <v>, </v>
          </cell>
          <cell r="T32" t="str">
            <v>, </v>
          </cell>
        </row>
        <row r="33">
          <cell r="A33">
            <v>24</v>
          </cell>
          <cell r="B33" t="str">
            <v/>
          </cell>
          <cell r="C33" t="str">
            <v/>
          </cell>
          <cell r="D33" t="str">
            <v/>
          </cell>
          <cell r="E33" t="str">
            <v/>
          </cell>
          <cell r="F33" t="str">
            <v/>
          </cell>
          <cell r="G33" t="str">
            <v/>
          </cell>
          <cell r="I33" t="str">
            <v/>
          </cell>
          <cell r="J33" t="str">
            <v>z</v>
          </cell>
          <cell r="L33" t="str">
            <v/>
          </cell>
          <cell r="N33" t="str">
            <v/>
          </cell>
          <cell r="O33">
            <v>0</v>
          </cell>
          <cell r="P33" t="e">
            <v>#VALUE!</v>
          </cell>
          <cell r="Q33" t="str">
            <v/>
          </cell>
          <cell r="R33" t="str">
            <v/>
          </cell>
          <cell r="S33" t="str">
            <v>, </v>
          </cell>
          <cell r="T33" t="str">
            <v>, </v>
          </cell>
        </row>
        <row r="34">
          <cell r="A34">
            <v>25</v>
          </cell>
          <cell r="B34" t="str">
            <v/>
          </cell>
          <cell r="C34" t="str">
            <v/>
          </cell>
          <cell r="D34" t="str">
            <v/>
          </cell>
          <cell r="E34" t="str">
            <v/>
          </cell>
          <cell r="F34" t="str">
            <v/>
          </cell>
          <cell r="G34" t="str">
            <v/>
          </cell>
          <cell r="I34" t="str">
            <v/>
          </cell>
          <cell r="J34" t="str">
            <v>z</v>
          </cell>
          <cell r="L34" t="str">
            <v/>
          </cell>
          <cell r="N34" t="str">
            <v/>
          </cell>
          <cell r="O34">
            <v>0</v>
          </cell>
          <cell r="P34" t="e">
            <v>#VALUE!</v>
          </cell>
          <cell r="Q34" t="str">
            <v/>
          </cell>
          <cell r="R34" t="str">
            <v/>
          </cell>
          <cell r="S34" t="str">
            <v>, </v>
          </cell>
          <cell r="T34" t="str">
            <v>, </v>
          </cell>
        </row>
        <row r="35">
          <cell r="A35">
            <v>26</v>
          </cell>
          <cell r="B35" t="str">
            <v/>
          </cell>
          <cell r="C35" t="str">
            <v/>
          </cell>
          <cell r="D35" t="str">
            <v/>
          </cell>
          <cell r="E35" t="str">
            <v/>
          </cell>
          <cell r="F35" t="str">
            <v/>
          </cell>
          <cell r="G35" t="str">
            <v/>
          </cell>
          <cell r="I35" t="str">
            <v/>
          </cell>
          <cell r="J35" t="str">
            <v>z</v>
          </cell>
          <cell r="L35" t="str">
            <v/>
          </cell>
          <cell r="N35" t="str">
            <v/>
          </cell>
          <cell r="O35">
            <v>0</v>
          </cell>
          <cell r="P35" t="e">
            <v>#VALUE!</v>
          </cell>
          <cell r="Q35" t="str">
            <v/>
          </cell>
          <cell r="R35" t="str">
            <v/>
          </cell>
          <cell r="S35" t="str">
            <v>, </v>
          </cell>
          <cell r="T35" t="str">
            <v>, </v>
          </cell>
        </row>
        <row r="36">
          <cell r="A36">
            <v>27</v>
          </cell>
          <cell r="B36" t="str">
            <v/>
          </cell>
          <cell r="C36" t="str">
            <v/>
          </cell>
          <cell r="D36" t="str">
            <v/>
          </cell>
          <cell r="E36" t="str">
            <v/>
          </cell>
          <cell r="F36" t="str">
            <v/>
          </cell>
          <cell r="G36" t="str">
            <v/>
          </cell>
          <cell r="I36" t="str">
            <v/>
          </cell>
          <cell r="J36" t="str">
            <v>z</v>
          </cell>
          <cell r="L36" t="str">
            <v/>
          </cell>
          <cell r="N36" t="str">
            <v/>
          </cell>
          <cell r="O36">
            <v>0</v>
          </cell>
          <cell r="P36" t="e">
            <v>#VALUE!</v>
          </cell>
          <cell r="Q36" t="str">
            <v/>
          </cell>
          <cell r="R36" t="str">
            <v/>
          </cell>
          <cell r="S36" t="str">
            <v>, </v>
          </cell>
          <cell r="T36" t="str">
            <v>, </v>
          </cell>
        </row>
        <row r="37">
          <cell r="A37">
            <v>28</v>
          </cell>
          <cell r="B37" t="str">
            <v/>
          </cell>
          <cell r="C37" t="str">
            <v/>
          </cell>
          <cell r="D37" t="str">
            <v/>
          </cell>
          <cell r="E37" t="str">
            <v/>
          </cell>
          <cell r="F37" t="str">
            <v/>
          </cell>
          <cell r="G37" t="str">
            <v/>
          </cell>
          <cell r="I37" t="str">
            <v/>
          </cell>
          <cell r="J37" t="str">
            <v>z</v>
          </cell>
          <cell r="L37" t="str">
            <v/>
          </cell>
          <cell r="N37" t="str">
            <v/>
          </cell>
          <cell r="O37">
            <v>0</v>
          </cell>
          <cell r="P37" t="e">
            <v>#VALUE!</v>
          </cell>
          <cell r="Q37" t="str">
            <v/>
          </cell>
          <cell r="R37" t="str">
            <v/>
          </cell>
          <cell r="S37" t="str">
            <v>, </v>
          </cell>
          <cell r="T37" t="str">
            <v>, </v>
          </cell>
        </row>
        <row r="38">
          <cell r="A38">
            <v>29</v>
          </cell>
          <cell r="B38" t="str">
            <v/>
          </cell>
          <cell r="C38" t="str">
            <v/>
          </cell>
          <cell r="D38" t="str">
            <v/>
          </cell>
          <cell r="E38" t="str">
            <v/>
          </cell>
          <cell r="F38" t="str">
            <v/>
          </cell>
          <cell r="G38" t="str">
            <v/>
          </cell>
          <cell r="I38" t="str">
            <v/>
          </cell>
          <cell r="J38" t="str">
            <v>z</v>
          </cell>
          <cell r="L38" t="str">
            <v/>
          </cell>
          <cell r="N38" t="str">
            <v/>
          </cell>
          <cell r="O38">
            <v>0</v>
          </cell>
          <cell r="P38" t="e">
            <v>#VALUE!</v>
          </cell>
          <cell r="Q38" t="str">
            <v/>
          </cell>
          <cell r="R38" t="str">
            <v/>
          </cell>
          <cell r="S38" t="str">
            <v>, </v>
          </cell>
          <cell r="T38" t="str">
            <v>, </v>
          </cell>
        </row>
        <row r="39">
          <cell r="A39">
            <v>30</v>
          </cell>
          <cell r="B39" t="str">
            <v/>
          </cell>
          <cell r="C39" t="str">
            <v/>
          </cell>
          <cell r="D39" t="str">
            <v/>
          </cell>
          <cell r="E39" t="str">
            <v/>
          </cell>
          <cell r="F39" t="str">
            <v/>
          </cell>
          <cell r="G39" t="str">
            <v/>
          </cell>
          <cell r="I39" t="str">
            <v/>
          </cell>
          <cell r="J39" t="str">
            <v>z</v>
          </cell>
          <cell r="L39" t="str">
            <v/>
          </cell>
          <cell r="N39" t="str">
            <v/>
          </cell>
          <cell r="O39">
            <v>0</v>
          </cell>
          <cell r="P39" t="e">
            <v>#VALUE!</v>
          </cell>
          <cell r="Q39" t="str">
            <v/>
          </cell>
          <cell r="R39" t="str">
            <v/>
          </cell>
          <cell r="S39" t="str">
            <v>, </v>
          </cell>
          <cell r="T39" t="str">
            <v>, </v>
          </cell>
        </row>
        <row r="40">
          <cell r="A40">
            <v>31</v>
          </cell>
          <cell r="B40" t="str">
            <v/>
          </cell>
          <cell r="C40" t="str">
            <v/>
          </cell>
          <cell r="D40" t="str">
            <v/>
          </cell>
          <cell r="E40" t="str">
            <v/>
          </cell>
          <cell r="F40" t="str">
            <v/>
          </cell>
          <cell r="G40" t="str">
            <v/>
          </cell>
          <cell r="I40" t="str">
            <v/>
          </cell>
          <cell r="J40" t="str">
            <v>z</v>
          </cell>
          <cell r="L40" t="str">
            <v/>
          </cell>
          <cell r="N40" t="str">
            <v/>
          </cell>
          <cell r="O40">
            <v>0</v>
          </cell>
          <cell r="P40" t="e">
            <v>#VALUE!</v>
          </cell>
          <cell r="Q40" t="str">
            <v/>
          </cell>
          <cell r="R40" t="str">
            <v/>
          </cell>
          <cell r="S40" t="str">
            <v>, </v>
          </cell>
          <cell r="T40" t="str">
            <v>, </v>
          </cell>
        </row>
        <row r="41">
          <cell r="A41">
            <v>32</v>
          </cell>
          <cell r="B41" t="str">
            <v/>
          </cell>
          <cell r="C41" t="str">
            <v/>
          </cell>
          <cell r="D41" t="str">
            <v/>
          </cell>
          <cell r="E41" t="str">
            <v/>
          </cell>
          <cell r="F41" t="str">
            <v/>
          </cell>
          <cell r="G41" t="str">
            <v/>
          </cell>
          <cell r="I41" t="str">
            <v/>
          </cell>
          <cell r="J41" t="str">
            <v>z</v>
          </cell>
          <cell r="L41" t="str">
            <v/>
          </cell>
          <cell r="N41" t="str">
            <v/>
          </cell>
          <cell r="O41">
            <v>0</v>
          </cell>
          <cell r="P41" t="e">
            <v>#VALUE!</v>
          </cell>
          <cell r="Q41" t="str">
            <v/>
          </cell>
          <cell r="R41" t="str">
            <v/>
          </cell>
          <cell r="S41" t="str">
            <v>, </v>
          </cell>
          <cell r="T4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ytuł"/>
      <sheetName val="Lista TG(S)"/>
      <sheetName val="16(S)"/>
      <sheetName val="PunktacjaTG 16(S)"/>
      <sheetName val="Arkusz1"/>
    </sheetNames>
    <sheetDataSet>
      <sheetData sheetId="0">
        <row r="10">
          <cell r="C10" t="str">
            <v>WTK-5</v>
          </cell>
          <cell r="G10" t="str">
            <v>Skrzaty</v>
          </cell>
        </row>
        <row r="12">
          <cell r="G12" t="str">
            <v>Warszawa</v>
          </cell>
        </row>
        <row r="14">
          <cell r="C14" t="str">
            <v>Katarzyna Krajowska</v>
          </cell>
          <cell r="G14" t="str">
            <v>25-27.02.2012</v>
          </cell>
        </row>
      </sheetData>
      <sheetData sheetId="1">
        <row r="9">
          <cell r="A9">
            <v>1</v>
          </cell>
          <cell r="B9" t="str">
            <v>Makal</v>
          </cell>
          <cell r="C9" t="str">
            <v>Maja</v>
          </cell>
          <cell r="D9" t="str">
            <v>TT Stanley</v>
          </cell>
          <cell r="E9" t="str">
            <v>1353/pd</v>
          </cell>
          <cell r="F9" t="str">
            <v>13.03.2000</v>
          </cell>
          <cell r="H9">
            <v>27</v>
          </cell>
          <cell r="J9" t="str">
            <v>MAKAL, Maja</v>
          </cell>
        </row>
        <row r="10">
          <cell r="A10">
            <v>2</v>
          </cell>
          <cell r="B10" t="str">
            <v>Szpepelska</v>
          </cell>
          <cell r="C10" t="str">
            <v>Anita</v>
          </cell>
          <cell r="D10" t="str">
            <v>Łomża UKS Return</v>
          </cell>
          <cell r="E10" t="str">
            <v>489/pd</v>
          </cell>
          <cell r="F10" t="str">
            <v>04.10.2000</v>
          </cell>
          <cell r="H10">
            <v>44</v>
          </cell>
          <cell r="J10" t="str">
            <v>SZPEPELSKA, Anita</v>
          </cell>
        </row>
        <row r="11">
          <cell r="A11">
            <v>3</v>
          </cell>
          <cell r="B11" t="str">
            <v>Jeleń</v>
          </cell>
          <cell r="C11" t="str">
            <v>Aleksandra</v>
          </cell>
          <cell r="D11" t="str">
            <v>WKT Mera</v>
          </cell>
          <cell r="E11" t="str">
            <v>134/ma</v>
          </cell>
          <cell r="F11" t="str">
            <v>05.11.2001</v>
          </cell>
          <cell r="H11">
            <v>67</v>
          </cell>
          <cell r="J11" t="str">
            <v>JELEŃ, Aleksandra</v>
          </cell>
        </row>
        <row r="12">
          <cell r="A12">
            <v>4</v>
          </cell>
          <cell r="B12" t="str">
            <v>Habrych</v>
          </cell>
          <cell r="C12" t="str">
            <v>Martyna</v>
          </cell>
          <cell r="D12" t="str">
            <v>WTS DeSki</v>
          </cell>
          <cell r="E12" t="str">
            <v>155/ma</v>
          </cell>
          <cell r="F12" t="str">
            <v>10.06.2001</v>
          </cell>
          <cell r="H12">
            <v>118</v>
          </cell>
          <cell r="J12" t="str">
            <v>HABRYCH, Martyna</v>
          </cell>
        </row>
        <row r="13">
          <cell r="A13">
            <v>5</v>
          </cell>
          <cell r="B13" t="str">
            <v>Szynkowska</v>
          </cell>
          <cell r="C13" t="str">
            <v>Martyna</v>
          </cell>
          <cell r="D13" t="str">
            <v>KS Baza Mrągowo</v>
          </cell>
          <cell r="E13" t="str">
            <v>427/wm</v>
          </cell>
          <cell r="F13" t="str">
            <v>07.03.2002</v>
          </cell>
          <cell r="H13">
            <v>123</v>
          </cell>
          <cell r="J13" t="str">
            <v>SZYNKOWSKA, Martyna</v>
          </cell>
        </row>
        <row r="14">
          <cell r="A14">
            <v>6</v>
          </cell>
          <cell r="B14" t="str">
            <v>Filipecka</v>
          </cell>
          <cell r="C14" t="str">
            <v>Zuzanna</v>
          </cell>
          <cell r="D14" t="str">
            <v>NST</v>
          </cell>
          <cell r="E14" t="str">
            <v>727/ma</v>
          </cell>
          <cell r="F14" t="str">
            <v>13.09.2001</v>
          </cell>
          <cell r="H14" t="str">
            <v>nr</v>
          </cell>
          <cell r="J14" t="str">
            <v>FILIPECKA, Zuzanna</v>
          </cell>
        </row>
        <row r="15">
          <cell r="A15">
            <v>7</v>
          </cell>
          <cell r="B15" t="str">
            <v>Mańkowska</v>
          </cell>
          <cell r="C15" t="str">
            <v>Nel</v>
          </cell>
          <cell r="D15" t="str">
            <v>KS Warszawianka</v>
          </cell>
          <cell r="E15" t="str">
            <v>1434/ma</v>
          </cell>
          <cell r="F15" t="str">
            <v>08.07.2001</v>
          </cell>
          <cell r="H15" t="str">
            <v>nr</v>
          </cell>
          <cell r="J15" t="str">
            <v>MAŃKOWSKA, Nel</v>
          </cell>
        </row>
        <row r="16">
          <cell r="A16">
            <v>8</v>
          </cell>
          <cell r="B16" t="str">
            <v>Ravensdale</v>
          </cell>
          <cell r="C16" t="str">
            <v>Halina</v>
          </cell>
          <cell r="D16" t="str">
            <v>KS Warszawianka</v>
          </cell>
          <cell r="E16" t="str">
            <v>223/ma</v>
          </cell>
          <cell r="F16" t="str">
            <v>06.02.2000</v>
          </cell>
          <cell r="H16" t="str">
            <v>nr</v>
          </cell>
          <cell r="J16" t="str">
            <v>RAVENSDALE, Halina</v>
          </cell>
        </row>
        <row r="17">
          <cell r="A17">
            <v>9</v>
          </cell>
          <cell r="B17" t="str">
            <v>Kościelska</v>
          </cell>
          <cell r="C17" t="str">
            <v>Zofia</v>
          </cell>
          <cell r="D17" t="str">
            <v>Sporteum</v>
          </cell>
          <cell r="E17" t="str">
            <v>220/ma</v>
          </cell>
          <cell r="F17" t="str">
            <v>05.09.2001</v>
          </cell>
          <cell r="H17" t="str">
            <v>nr</v>
          </cell>
          <cell r="J17" t="str">
            <v>KOŚCIELSKA, Zofia</v>
          </cell>
        </row>
        <row r="18">
          <cell r="A18">
            <v>10</v>
          </cell>
          <cell r="B18" t="str">
            <v>bye</v>
          </cell>
          <cell r="J18" t="str">
            <v>BYE, </v>
          </cell>
        </row>
        <row r="19">
          <cell r="A19">
            <v>11</v>
          </cell>
          <cell r="J19" t="str">
            <v>, </v>
          </cell>
        </row>
        <row r="20">
          <cell r="A20">
            <v>12</v>
          </cell>
          <cell r="J20" t="str">
            <v>, </v>
          </cell>
        </row>
        <row r="21">
          <cell r="A21">
            <v>13</v>
          </cell>
          <cell r="J21" t="str">
            <v>, </v>
          </cell>
        </row>
        <row r="22">
          <cell r="A22">
            <v>14</v>
          </cell>
          <cell r="J22" t="str">
            <v>, </v>
          </cell>
        </row>
        <row r="23">
          <cell r="A23">
            <v>15</v>
          </cell>
          <cell r="J23" t="str">
            <v>, </v>
          </cell>
        </row>
        <row r="24">
          <cell r="A24">
            <v>16</v>
          </cell>
          <cell r="J24" t="str">
            <v>, </v>
          </cell>
        </row>
        <row r="25">
          <cell r="A25">
            <v>17</v>
          </cell>
          <cell r="J25" t="str">
            <v>, </v>
          </cell>
        </row>
        <row r="26">
          <cell r="A26">
            <v>18</v>
          </cell>
          <cell r="J26" t="str">
            <v>, </v>
          </cell>
        </row>
        <row r="27">
          <cell r="A27">
            <v>19</v>
          </cell>
          <cell r="J27" t="str">
            <v>, </v>
          </cell>
        </row>
        <row r="28">
          <cell r="A28">
            <v>20</v>
          </cell>
          <cell r="J28" t="str">
            <v>, </v>
          </cell>
        </row>
        <row r="29">
          <cell r="A29">
            <v>21</v>
          </cell>
          <cell r="J29" t="str">
            <v>, </v>
          </cell>
        </row>
        <row r="30">
          <cell r="A30">
            <v>22</v>
          </cell>
          <cell r="J30" t="str">
            <v>, </v>
          </cell>
        </row>
        <row r="31">
          <cell r="A31">
            <v>23</v>
          </cell>
          <cell r="J31" t="str">
            <v>, </v>
          </cell>
        </row>
        <row r="32">
          <cell r="A32">
            <v>24</v>
          </cell>
          <cell r="J32" t="str">
            <v>, </v>
          </cell>
        </row>
        <row r="33">
          <cell r="A33">
            <v>25</v>
          </cell>
          <cell r="J33" t="str">
            <v>, </v>
          </cell>
        </row>
        <row r="34">
          <cell r="A34">
            <v>26</v>
          </cell>
          <cell r="J34" t="str">
            <v>, </v>
          </cell>
        </row>
        <row r="35">
          <cell r="A35">
            <v>27</v>
          </cell>
          <cell r="J35" t="str">
            <v>, </v>
          </cell>
        </row>
        <row r="36">
          <cell r="A36">
            <v>28</v>
          </cell>
          <cell r="J36" t="str">
            <v>, </v>
          </cell>
        </row>
        <row r="37">
          <cell r="A37">
            <v>29</v>
          </cell>
          <cell r="J37" t="str">
            <v>, </v>
          </cell>
        </row>
        <row r="38">
          <cell r="A38">
            <v>30</v>
          </cell>
          <cell r="J38" t="str">
            <v>, </v>
          </cell>
        </row>
        <row r="39">
          <cell r="A39">
            <v>31</v>
          </cell>
          <cell r="J39" t="str">
            <v>, </v>
          </cell>
        </row>
        <row r="40">
          <cell r="A40">
            <v>32</v>
          </cell>
          <cell r="J40" t="str">
            <v>, </v>
          </cell>
        </row>
        <row r="41">
          <cell r="A41">
            <v>33</v>
          </cell>
          <cell r="J41" t="str">
            <v>, </v>
          </cell>
        </row>
        <row r="42">
          <cell r="A42">
            <v>34</v>
          </cell>
          <cell r="J42" t="str">
            <v>, </v>
          </cell>
        </row>
        <row r="43">
          <cell r="A43">
            <v>35</v>
          </cell>
          <cell r="J43" t="str">
            <v>, </v>
          </cell>
        </row>
        <row r="44">
          <cell r="A44">
            <v>36</v>
          </cell>
          <cell r="J44" t="str">
            <v>, </v>
          </cell>
        </row>
        <row r="45">
          <cell r="A45">
            <v>37</v>
          </cell>
          <cell r="J45" t="str">
            <v>, </v>
          </cell>
        </row>
        <row r="46">
          <cell r="A46">
            <v>38</v>
          </cell>
          <cell r="J46" t="str">
            <v>, </v>
          </cell>
        </row>
        <row r="47">
          <cell r="A47">
            <v>39</v>
          </cell>
          <cell r="J47" t="str">
            <v>, </v>
          </cell>
        </row>
        <row r="48">
          <cell r="A48">
            <v>40</v>
          </cell>
          <cell r="J48" t="str">
            <v>, </v>
          </cell>
        </row>
        <row r="49">
          <cell r="A49">
            <v>41</v>
          </cell>
          <cell r="J49" t="str">
            <v>, </v>
          </cell>
        </row>
        <row r="50">
          <cell r="A50">
            <v>42</v>
          </cell>
          <cell r="J50" t="str">
            <v>, </v>
          </cell>
        </row>
        <row r="51">
          <cell r="A51">
            <v>43</v>
          </cell>
          <cell r="J51" t="str">
            <v>, </v>
          </cell>
        </row>
        <row r="52">
          <cell r="A52">
            <v>44</v>
          </cell>
          <cell r="J52" t="str">
            <v>, </v>
          </cell>
        </row>
        <row r="53">
          <cell r="A53">
            <v>45</v>
          </cell>
          <cell r="J53" t="str">
            <v>, </v>
          </cell>
        </row>
        <row r="54">
          <cell r="A54">
            <v>46</v>
          </cell>
          <cell r="J54" t="str">
            <v>, </v>
          </cell>
        </row>
        <row r="55">
          <cell r="A55">
            <v>47</v>
          </cell>
          <cell r="J55" t="str">
            <v>, </v>
          </cell>
        </row>
        <row r="56">
          <cell r="A56">
            <v>48</v>
          </cell>
          <cell r="J56" t="str">
            <v>, </v>
          </cell>
        </row>
        <row r="57">
          <cell r="A57">
            <v>49</v>
          </cell>
          <cell r="J57" t="str">
            <v>, </v>
          </cell>
        </row>
        <row r="58">
          <cell r="A58">
            <v>50</v>
          </cell>
          <cell r="J58" t="str">
            <v>, </v>
          </cell>
        </row>
        <row r="59">
          <cell r="A59">
            <v>51</v>
          </cell>
          <cell r="J59" t="str">
            <v>, </v>
          </cell>
        </row>
        <row r="60">
          <cell r="A60">
            <v>52</v>
          </cell>
          <cell r="J60" t="str">
            <v>, </v>
          </cell>
        </row>
        <row r="61">
          <cell r="A61">
            <v>53</v>
          </cell>
          <cell r="J61" t="str">
            <v>, </v>
          </cell>
        </row>
        <row r="62">
          <cell r="A62">
            <v>54</v>
          </cell>
          <cell r="J62" t="str">
            <v>, </v>
          </cell>
        </row>
        <row r="63">
          <cell r="A63">
            <v>55</v>
          </cell>
          <cell r="J63" t="str">
            <v>, </v>
          </cell>
        </row>
        <row r="64">
          <cell r="A64">
            <v>56</v>
          </cell>
          <cell r="J64" t="str">
            <v>, </v>
          </cell>
        </row>
        <row r="65">
          <cell r="A65">
            <v>57</v>
          </cell>
          <cell r="J65" t="str">
            <v>, </v>
          </cell>
        </row>
        <row r="66">
          <cell r="A66">
            <v>58</v>
          </cell>
          <cell r="J66" t="str">
            <v>, </v>
          </cell>
        </row>
        <row r="67">
          <cell r="A67">
            <v>59</v>
          </cell>
          <cell r="J67" t="str">
            <v>, </v>
          </cell>
        </row>
        <row r="68">
          <cell r="A68">
            <v>60</v>
          </cell>
          <cell r="J68" t="str">
            <v>, </v>
          </cell>
        </row>
        <row r="69">
          <cell r="A69">
            <v>61</v>
          </cell>
          <cell r="J69" t="str">
            <v>, </v>
          </cell>
        </row>
        <row r="70">
          <cell r="A70">
            <v>62</v>
          </cell>
          <cell r="J70" t="str">
            <v>, </v>
          </cell>
        </row>
        <row r="71">
          <cell r="A71">
            <v>63</v>
          </cell>
          <cell r="J71" t="str">
            <v>, </v>
          </cell>
        </row>
        <row r="72">
          <cell r="A72">
            <v>64</v>
          </cell>
          <cell r="J7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96"/>
  <sheetViews>
    <sheetView showZeros="0" workbookViewId="0" topLeftCell="A65">
      <selection activeCell="K79" sqref="K79"/>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2.140625" style="0" customWidth="1"/>
    <col min="15" max="15" width="10.140625" style="0" customWidth="1"/>
    <col min="16" max="16" width="1.7109375" style="0" customWidth="1"/>
    <col min="17" max="17" width="9.00390625" style="0" customWidth="1"/>
    <col min="18" max="18" width="7.140625" style="0" hidden="1" customWidth="1"/>
  </cols>
  <sheetData>
    <row r="1" spans="1:21" s="4" customFormat="1" ht="18" customHeight="1">
      <c r="A1" s="1" t="str">
        <f>'[1]Tytuł'!$C$10</f>
        <v>WTK-5</v>
      </c>
      <c r="B1" s="1"/>
      <c r="C1" s="1"/>
      <c r="D1" s="1"/>
      <c r="E1" s="1"/>
      <c r="F1" s="1"/>
      <c r="G1" s="1"/>
      <c r="H1" s="2" t="s">
        <v>0</v>
      </c>
      <c r="I1" s="3" t="str">
        <f>'[1]Tytuł'!$C$14</f>
        <v>Katarzyna Krajowska</v>
      </c>
      <c r="J1" s="2"/>
      <c r="K1" s="3"/>
      <c r="L1" s="1"/>
      <c r="M1" s="1"/>
      <c r="N1" s="1"/>
      <c r="O1" s="1"/>
      <c r="P1" s="1"/>
      <c r="Q1" s="1"/>
      <c r="R1" s="1"/>
      <c r="S1" s="1"/>
      <c r="T1" s="1"/>
      <c r="U1" s="1"/>
    </row>
    <row r="2" spans="1:21" ht="12.75">
      <c r="A2" s="5"/>
      <c r="B2" s="5"/>
      <c r="C2" s="5"/>
      <c r="D2" s="5"/>
      <c r="E2" s="5"/>
      <c r="F2" s="5"/>
      <c r="G2" s="5"/>
      <c r="H2" s="2" t="s">
        <v>1</v>
      </c>
      <c r="I2" s="3" t="str">
        <f>'[1]Tytuł'!$G$10</f>
        <v>Skrzaty</v>
      </c>
      <c r="J2" s="2"/>
      <c r="K2" s="3"/>
      <c r="L2" s="5"/>
      <c r="M2" s="5"/>
      <c r="N2" s="5"/>
      <c r="O2" s="5"/>
      <c r="P2" s="5"/>
      <c r="Q2" s="5"/>
      <c r="R2" s="5"/>
      <c r="S2" s="5"/>
      <c r="T2" s="5"/>
      <c r="U2" s="5"/>
    </row>
    <row r="3" spans="1:21" ht="12.75">
      <c r="A3" s="5"/>
      <c r="B3" s="6" t="s">
        <v>2</v>
      </c>
      <c r="C3" s="6"/>
      <c r="D3" s="5"/>
      <c r="E3" s="5"/>
      <c r="F3" s="5"/>
      <c r="G3" s="5"/>
      <c r="H3" s="2" t="s">
        <v>3</v>
      </c>
      <c r="I3" s="3" t="str">
        <f>'[1]Tytuł'!$G$12</f>
        <v>Warszawa</v>
      </c>
      <c r="J3" s="2"/>
      <c r="K3" s="3"/>
      <c r="L3" s="5"/>
      <c r="M3" s="5"/>
      <c r="N3" s="5"/>
      <c r="O3" s="5"/>
      <c r="P3" s="5"/>
      <c r="Q3" s="5"/>
      <c r="R3" s="5"/>
      <c r="S3" s="5"/>
      <c r="T3" s="5"/>
      <c r="U3" s="5"/>
    </row>
    <row r="4" spans="1:21" ht="12.75">
      <c r="A4" s="5"/>
      <c r="B4" s="7" t="s">
        <v>4</v>
      </c>
      <c r="C4" s="7"/>
      <c r="D4" s="5"/>
      <c r="E4" s="8"/>
      <c r="F4" s="5"/>
      <c r="G4" s="9"/>
      <c r="H4" s="2" t="s">
        <v>5</v>
      </c>
      <c r="I4" s="3" t="str">
        <f>'[1]Tytuł'!$G$14</f>
        <v>25-27.02.2012</v>
      </c>
      <c r="J4" s="2"/>
      <c r="K4" s="3"/>
      <c r="L4" s="5"/>
      <c r="M4" s="5"/>
      <c r="N4" s="5"/>
      <c r="O4" s="5"/>
      <c r="P4" s="5"/>
      <c r="Q4" s="5"/>
      <c r="R4" s="5"/>
      <c r="S4" s="5"/>
      <c r="T4" s="5"/>
      <c r="U4" s="5"/>
    </row>
    <row r="5" spans="1:21" ht="9.75" customHeight="1">
      <c r="A5" s="5"/>
      <c r="B5" s="5"/>
      <c r="C5" s="5"/>
      <c r="D5" s="5"/>
      <c r="E5" s="8" t="s">
        <v>6</v>
      </c>
      <c r="F5" s="5"/>
      <c r="G5" s="5"/>
      <c r="H5" s="5"/>
      <c r="I5" s="5"/>
      <c r="J5" s="5"/>
      <c r="K5" s="5"/>
      <c r="L5" s="5"/>
      <c r="M5" s="5"/>
      <c r="N5" s="5"/>
      <c r="O5" s="5"/>
      <c r="P5" s="5"/>
      <c r="Q5" s="5"/>
      <c r="R5" s="5"/>
      <c r="S5" s="5"/>
      <c r="T5" s="5"/>
      <c r="U5" s="5"/>
    </row>
    <row r="6" spans="1:21" ht="9.75" customHeight="1">
      <c r="A6" s="10"/>
      <c r="B6" s="11" t="s">
        <v>7</v>
      </c>
      <c r="C6" s="11" t="s">
        <v>8</v>
      </c>
      <c r="D6" s="11" t="s">
        <v>9</v>
      </c>
      <c r="E6" s="10" t="s">
        <v>10</v>
      </c>
      <c r="F6" s="10"/>
      <c r="G6" s="11" t="s">
        <v>11</v>
      </c>
      <c r="H6" s="10"/>
      <c r="I6" s="11" t="s">
        <v>12</v>
      </c>
      <c r="J6" s="11"/>
      <c r="K6" s="11" t="s">
        <v>13</v>
      </c>
      <c r="L6" s="11"/>
      <c r="M6" s="11" t="s">
        <v>14</v>
      </c>
      <c r="N6" s="11"/>
      <c r="O6" s="11" t="s">
        <v>15</v>
      </c>
      <c r="P6" s="10"/>
      <c r="R6" s="5"/>
      <c r="S6" s="5"/>
      <c r="T6" s="5"/>
      <c r="U6" s="5"/>
    </row>
    <row r="7" spans="1:21" ht="6" customHeight="1">
      <c r="A7" s="12"/>
      <c r="B7" s="5"/>
      <c r="C7" s="5"/>
      <c r="D7" s="5"/>
      <c r="E7" s="5"/>
      <c r="F7" s="5"/>
      <c r="G7" s="5"/>
      <c r="H7" s="5"/>
      <c r="I7" s="5"/>
      <c r="J7" s="5"/>
      <c r="K7" s="5"/>
      <c r="L7" s="5"/>
      <c r="M7" s="5"/>
      <c r="N7" s="5"/>
      <c r="O7" s="5"/>
      <c r="P7" s="5"/>
      <c r="Q7" s="5"/>
      <c r="R7" s="13"/>
      <c r="S7" s="5"/>
      <c r="T7" s="5"/>
      <c r="U7" s="5"/>
    </row>
    <row r="8" spans="1:21" ht="9" customHeight="1">
      <c r="A8" s="14">
        <v>1</v>
      </c>
      <c r="B8" s="15">
        <f>IF($D8="","",VLOOKUP($D8,'[1]Lista TG(S)'!$A$9:$J$72,7))</f>
        <v>0</v>
      </c>
      <c r="C8" s="15">
        <f>IF($D8="","",VLOOKUP($D8,'[1]Lista TG(S)'!$A$9:$J$72,8))</f>
        <v>29</v>
      </c>
      <c r="D8" s="16">
        <v>1</v>
      </c>
      <c r="E8" s="17" t="str">
        <f>IF($D8="","",VLOOKUP($D8,'[1]Lista TG(S)'!$A$9:$J$72,10))</f>
        <v>IWASZKIEWICZ, Szymon</v>
      </c>
      <c r="F8" s="18"/>
      <c r="G8" s="12" t="str">
        <f>IF($D8="","",VLOOKUP($D8,'[1]Lista TG(S)'!$A$9:$J$72,4))</f>
        <v>KS Warszawianka</v>
      </c>
      <c r="H8" s="5"/>
      <c r="I8" s="5"/>
      <c r="J8" s="5"/>
      <c r="K8" s="5"/>
      <c r="L8" s="5"/>
      <c r="M8" s="5"/>
      <c r="N8" s="5"/>
      <c r="O8" s="5"/>
      <c r="P8" s="5"/>
      <c r="Q8" s="5"/>
      <c r="R8" s="19" t="str">
        <f>IF($D8="","",VLOOKUP($D8,'[1]Lista TG(S)'!$A$9:$J$72,2))</f>
        <v>Iwaszkiewicz</v>
      </c>
      <c r="S8" s="5"/>
      <c r="T8" s="5"/>
      <c r="U8" s="5"/>
    </row>
    <row r="9" spans="1:21" ht="9" customHeight="1">
      <c r="A9" s="20"/>
      <c r="B9" s="21"/>
      <c r="C9" s="21"/>
      <c r="D9" s="22"/>
      <c r="E9" s="23"/>
      <c r="F9" s="24"/>
      <c r="G9" s="25"/>
      <c r="H9" s="26" t="s">
        <v>16</v>
      </c>
      <c r="I9" s="27" t="str">
        <f>UPPER(IF(OR(H9="a",H9="as"),R8,IF(OR(H9="b",H9="bs"),R10,)))</f>
        <v>IWASZKIEWICZ</v>
      </c>
      <c r="J9" s="28"/>
      <c r="K9" s="29"/>
      <c r="L9" s="5"/>
      <c r="M9" s="5"/>
      <c r="N9" s="5"/>
      <c r="O9" s="5"/>
      <c r="P9" s="5"/>
      <c r="Q9" s="5"/>
      <c r="R9" s="19"/>
      <c r="S9" s="5"/>
      <c r="T9" s="5"/>
      <c r="U9" s="5"/>
    </row>
    <row r="10" spans="1:21" ht="9" customHeight="1">
      <c r="A10" s="30">
        <v>2</v>
      </c>
      <c r="B10" s="31">
        <f>IF($D10="","",VLOOKUP($D10,'[1]Lista TG(S)'!$A$9:$J$72,7))</f>
        <v>0</v>
      </c>
      <c r="C10" s="31">
        <f>IF($D10="","",VLOOKUP($D10,'[1]Lista TG(S)'!$A$9:$J$72,8))</f>
        <v>0</v>
      </c>
      <c r="D10" s="32">
        <v>42</v>
      </c>
      <c r="E10" s="33" t="str">
        <f>IF($D10="","",VLOOKUP($D10,'[1]Lista TG(S)'!$A$9:$J$72,10))</f>
        <v>BYE, </v>
      </c>
      <c r="F10" s="34"/>
      <c r="G10" s="35">
        <f>IF($D10="","",VLOOKUP($D10,'[1]Lista TG(S)'!$A$9:$J$72,4))</f>
        <v>0</v>
      </c>
      <c r="H10" s="36"/>
      <c r="I10" s="23"/>
      <c r="J10" s="37">
        <f>IF(OR(H9="a",H9="as"),D8,IF(OR(H9="b",H9="bs"),D10,))</f>
        <v>1</v>
      </c>
      <c r="K10" s="38">
        <f>IF(OR(H9="a",H9="as"),D10,IF(OR(H9="b",H9="bs"),D8,))</f>
        <v>42</v>
      </c>
      <c r="L10" s="5"/>
      <c r="M10" s="5"/>
      <c r="N10" s="5"/>
      <c r="O10" s="5"/>
      <c r="P10" s="5"/>
      <c r="Q10" s="5"/>
      <c r="R10" s="19" t="str">
        <f>IF($D10="","",VLOOKUP($D10,'[1]Lista TG(S)'!$A$9:$J$72,2))</f>
        <v>bye</v>
      </c>
      <c r="S10" s="5"/>
      <c r="T10" s="5"/>
      <c r="U10" s="5"/>
    </row>
    <row r="11" spans="1:21" ht="9" customHeight="1">
      <c r="A11" s="14"/>
      <c r="B11" s="39"/>
      <c r="C11" s="39"/>
      <c r="D11" s="40"/>
      <c r="E11" s="19"/>
      <c r="F11" s="5"/>
      <c r="G11" s="41"/>
      <c r="H11" s="42"/>
      <c r="I11" s="43"/>
      <c r="J11" s="44" t="s">
        <v>16</v>
      </c>
      <c r="K11" s="27" t="str">
        <f>UPPER(IF(OR(J11="a",J11="as"),I9,IF(OR(J11="b",J11="bs"),I13,)))</f>
        <v>IWASZKIEWICZ</v>
      </c>
      <c r="L11" s="45"/>
      <c r="M11" s="46"/>
      <c r="N11" s="5"/>
      <c r="O11" s="5"/>
      <c r="P11" s="5"/>
      <c r="Q11" s="5"/>
      <c r="R11" s="13"/>
      <c r="S11" s="5"/>
      <c r="T11" s="5"/>
      <c r="U11" s="5"/>
    </row>
    <row r="12" spans="1:21" ht="9" customHeight="1">
      <c r="A12" s="14">
        <v>3</v>
      </c>
      <c r="B12" s="31">
        <f>IF($D12="","",VLOOKUP($D12,'[1]Lista TG(S)'!$A$9:$J$72,7))</f>
        <v>0</v>
      </c>
      <c r="C12" s="31">
        <f>IF($D12="","",VLOOKUP($D12,'[1]Lista TG(S)'!$A$9:$J$72,8))</f>
        <v>0</v>
      </c>
      <c r="D12" s="32">
        <v>42</v>
      </c>
      <c r="E12" s="33" t="str">
        <f>IF($D12="","",VLOOKUP($D12,'[1]Lista TG(S)'!$A$9:$J$72,10))</f>
        <v>BYE, </v>
      </c>
      <c r="F12" s="34"/>
      <c r="G12" s="35">
        <f>IF($D12="","",VLOOKUP($D12,'[1]Lista TG(S)'!$A$9:$J$72,4))</f>
        <v>0</v>
      </c>
      <c r="H12" s="42"/>
      <c r="I12" s="43"/>
      <c r="J12" s="44"/>
      <c r="K12" s="23" t="s">
        <v>17</v>
      </c>
      <c r="L12" s="37">
        <f>IF(OR(J11="a",J11="as"),J10,IF(OR(J11="b",J11="bs"),J14,))</f>
        <v>1</v>
      </c>
      <c r="M12" s="38">
        <f>IF(OR(J11="a",J11="as"),J14,IF(OR(J11="b",J11="bs"),J10,))</f>
        <v>40</v>
      </c>
      <c r="N12" s="5"/>
      <c r="O12" s="5"/>
      <c r="P12" s="5"/>
      <c r="Q12" s="5"/>
      <c r="R12" s="19" t="str">
        <f>IF($D12="","",VLOOKUP($D12,'[1]Lista TG(S)'!$A$9:$J$72,2))</f>
        <v>bye</v>
      </c>
      <c r="S12" s="5"/>
      <c r="T12" s="5"/>
      <c r="U12" s="5"/>
    </row>
    <row r="13" spans="1:21" ht="9" customHeight="1">
      <c r="A13" s="20"/>
      <c r="B13" s="21"/>
      <c r="C13" s="21"/>
      <c r="D13" s="22"/>
      <c r="E13" s="23"/>
      <c r="F13" s="24"/>
      <c r="G13" s="25"/>
      <c r="H13" s="26" t="s">
        <v>18</v>
      </c>
      <c r="I13" s="27" t="str">
        <f>UPPER(IF(OR(H13="a",H13="as"),R12,IF(OR(H13="b",H13="bs"),R14,)))</f>
        <v>GRABCZAN</v>
      </c>
      <c r="J13" s="47"/>
      <c r="K13" s="29"/>
      <c r="L13" s="44"/>
      <c r="M13" s="5"/>
      <c r="N13" s="5"/>
      <c r="O13" s="5"/>
      <c r="P13" s="5"/>
      <c r="Q13" s="5"/>
      <c r="R13" s="13"/>
      <c r="S13" s="5"/>
      <c r="T13" s="5"/>
      <c r="U13" s="5"/>
    </row>
    <row r="14" spans="1:21" ht="9" customHeight="1">
      <c r="A14" s="30">
        <v>4</v>
      </c>
      <c r="B14" s="31">
        <f>IF($D14="","",VLOOKUP($D14,'[1]Lista TG(S)'!$A$9:$J$72,7))</f>
        <v>0</v>
      </c>
      <c r="C14" s="31" t="str">
        <f>IF($D14="","",VLOOKUP($D14,'[1]Lista TG(S)'!$A$9:$J$72,8))</f>
        <v>nr</v>
      </c>
      <c r="D14" s="32">
        <v>40</v>
      </c>
      <c r="E14" s="33" t="str">
        <f>IF($D14="","",VLOOKUP($D14,'[1]Lista TG(S)'!$A$9:$J$72,10))</f>
        <v>GRABCZAN, Jakub</v>
      </c>
      <c r="F14" s="34"/>
      <c r="G14" s="35" t="str">
        <f>IF($D14="","",VLOOKUP($D14,'[1]Lista TG(S)'!$A$9:$J$72,4))</f>
        <v>WTS DeSki</v>
      </c>
      <c r="H14" s="36"/>
      <c r="I14" s="19"/>
      <c r="J14" s="48">
        <f>IF(OR(H13="a",H13="as"),D12,IF(OR(H13="b",H13="bs"),D14,))</f>
        <v>40</v>
      </c>
      <c r="K14" s="38">
        <f>IF(OR(H13="a",H13="as"),D14,IF(OR(H13="b",H13="bs"),D12,))</f>
        <v>42</v>
      </c>
      <c r="L14" s="44"/>
      <c r="M14" s="5"/>
      <c r="N14" s="5"/>
      <c r="O14" s="5"/>
      <c r="P14" s="5"/>
      <c r="Q14" s="5"/>
      <c r="R14" s="19" t="str">
        <f>IF($D14="","",VLOOKUP($D14,'[1]Lista TG(S)'!$A$9:$J$72,2))</f>
        <v>Grabczan</v>
      </c>
      <c r="S14" s="5"/>
      <c r="T14" s="5"/>
      <c r="U14" s="5"/>
    </row>
    <row r="15" spans="1:21" ht="9" customHeight="1">
      <c r="A15" s="14"/>
      <c r="B15" s="39"/>
      <c r="C15" s="39"/>
      <c r="D15" s="40"/>
      <c r="E15" s="19"/>
      <c r="F15" s="5"/>
      <c r="G15" s="41"/>
      <c r="H15" s="42"/>
      <c r="I15" s="5"/>
      <c r="J15" s="42"/>
      <c r="K15" s="43"/>
      <c r="L15" s="44" t="s">
        <v>16</v>
      </c>
      <c r="M15" s="27" t="str">
        <f>UPPER(IF(OR(L15="a",L15="as"),K11,IF(OR(L15="b",L15="bs"),K19,)))</f>
        <v>IWASZKIEWICZ</v>
      </c>
      <c r="N15" s="45"/>
      <c r="O15" s="46"/>
      <c r="P15" s="5"/>
      <c r="Q15" s="5"/>
      <c r="R15" s="13"/>
      <c r="S15" s="5"/>
      <c r="T15" s="5"/>
      <c r="U15" s="5"/>
    </row>
    <row r="16" spans="1:21" ht="9" customHeight="1">
      <c r="A16" s="14">
        <v>5</v>
      </c>
      <c r="B16" s="31">
        <f>IF($D16="","",VLOOKUP($D16,'[1]Lista TG(S)'!$A$9:$J$72,7))</f>
        <v>0</v>
      </c>
      <c r="C16" s="31" t="str">
        <f>IF($D16="","",VLOOKUP($D16,'[1]Lista TG(S)'!$A$9:$J$72,8))</f>
        <v>nr</v>
      </c>
      <c r="D16" s="32">
        <v>29</v>
      </c>
      <c r="E16" s="33" t="str">
        <f>IF($D16="","",VLOOKUP($D16,'[1]Lista TG(S)'!$A$9:$J$72,10))</f>
        <v>RZĄDKOWSKI, Kamil</v>
      </c>
      <c r="F16" s="34"/>
      <c r="G16" s="35" t="str">
        <f>IF($D16="","",VLOOKUP($D16,'[1]Lista TG(S)'!$A$9:$J$72,4))</f>
        <v>MKS AM Tenis</v>
      </c>
      <c r="H16" s="42"/>
      <c r="I16" s="5"/>
      <c r="J16" s="42"/>
      <c r="K16" s="43"/>
      <c r="L16" s="44"/>
      <c r="M16" s="23" t="s">
        <v>19</v>
      </c>
      <c r="N16" s="37">
        <f>IF(OR(L15="a",L15="as"),L12,IF(OR(L15="b",L15="bs"),L20,))</f>
        <v>1</v>
      </c>
      <c r="O16" s="38">
        <f>IF(OR(L15="a",L15="as"),L20,IF(OR(L15="b",L15="bs"),L12,))</f>
        <v>15</v>
      </c>
      <c r="P16" s="5"/>
      <c r="Q16" s="5"/>
      <c r="R16" s="19" t="str">
        <f>IF($D16="","",VLOOKUP($D16,'[1]Lista TG(S)'!$A$9:$J$72,2))</f>
        <v>Rządkowski</v>
      </c>
      <c r="S16" s="5"/>
      <c r="T16" s="5"/>
      <c r="U16" s="5"/>
    </row>
    <row r="17" spans="1:21" ht="9" customHeight="1">
      <c r="A17" s="20"/>
      <c r="B17" s="21"/>
      <c r="C17" s="21"/>
      <c r="D17" s="22"/>
      <c r="E17" s="23"/>
      <c r="F17" s="24"/>
      <c r="G17" s="25"/>
      <c r="H17" s="26" t="s">
        <v>20</v>
      </c>
      <c r="I17" s="27" t="str">
        <f>UPPER(IF(OR(H17="a",H17="as"),R16,IF(OR(H17="b",H17="bs"),R18,)))</f>
        <v>RZĄDKOWSKI</v>
      </c>
      <c r="J17" s="28"/>
      <c r="K17" s="29"/>
      <c r="L17" s="44"/>
      <c r="M17" s="43"/>
      <c r="N17" s="49"/>
      <c r="O17" s="5"/>
      <c r="P17" s="5"/>
      <c r="Q17" s="5"/>
      <c r="R17" s="13"/>
      <c r="S17" s="5"/>
      <c r="T17" s="5"/>
      <c r="U17" s="5"/>
    </row>
    <row r="18" spans="1:21" ht="9" customHeight="1">
      <c r="A18" s="30">
        <v>6</v>
      </c>
      <c r="B18" s="31">
        <f>IF($D18="","",VLOOKUP($D18,'[1]Lista TG(S)'!$A$9:$J$72,7))</f>
        <v>0</v>
      </c>
      <c r="C18" s="31">
        <f>IF($D18="","",VLOOKUP($D18,'[1]Lista TG(S)'!$A$9:$J$72,8))</f>
        <v>151</v>
      </c>
      <c r="D18" s="32">
        <v>20</v>
      </c>
      <c r="E18" s="33" t="str">
        <f>IF($D18="","",VLOOKUP($D18,'[1]Lista TG(S)'!$A$9:$J$72,10))</f>
        <v>BORZYCH, Aleksander</v>
      </c>
      <c r="F18" s="34"/>
      <c r="G18" s="35" t="str">
        <f>IF($D18="","",VLOOKUP($D18,'[1]Lista TG(S)'!$A$9:$J$72,4))</f>
        <v>NST</v>
      </c>
      <c r="H18" s="36"/>
      <c r="I18" s="23" t="s">
        <v>21</v>
      </c>
      <c r="J18" s="37">
        <f>IF(OR(H17="a",H17="as"),D16,IF(OR(H17="b",H17="bs"),D18,))</f>
        <v>29</v>
      </c>
      <c r="K18" s="38">
        <f>IF(OR(H17="a",H17="as"),D18,IF(OR(H17="b",H17="bs"),D16,))</f>
        <v>20</v>
      </c>
      <c r="L18" s="44"/>
      <c r="M18" s="43"/>
      <c r="N18" s="49"/>
      <c r="O18" s="5"/>
      <c r="P18" s="5"/>
      <c r="Q18" s="5"/>
      <c r="R18" s="19" t="str">
        <f>IF($D18="","",VLOOKUP($D18,'[1]Lista TG(S)'!$A$9:$J$72,2))</f>
        <v>Borzych</v>
      </c>
      <c r="S18" s="5"/>
      <c r="T18" s="5"/>
      <c r="U18" s="5"/>
    </row>
    <row r="19" spans="1:21" ht="9" customHeight="1">
      <c r="A19" s="14"/>
      <c r="B19" s="39"/>
      <c r="C19" s="39"/>
      <c r="D19" s="40"/>
      <c r="E19" s="19"/>
      <c r="F19" s="5"/>
      <c r="G19" s="41"/>
      <c r="H19" s="42"/>
      <c r="I19" s="43"/>
      <c r="J19" s="44" t="s">
        <v>22</v>
      </c>
      <c r="K19" s="27" t="str">
        <f>UPPER(IF(OR(J19="a",J19="as"),I17,IF(OR(J19="b",J19="bs"),I21,)))</f>
        <v>SZCZĘSNY</v>
      </c>
      <c r="L19" s="36"/>
      <c r="M19" s="43"/>
      <c r="N19" s="49"/>
      <c r="O19" s="5"/>
      <c r="P19" s="5"/>
      <c r="Q19" s="5"/>
      <c r="R19" s="13"/>
      <c r="S19" s="5"/>
      <c r="T19" s="5"/>
      <c r="U19" s="5"/>
    </row>
    <row r="20" spans="1:21" ht="9" customHeight="1">
      <c r="A20" s="14">
        <v>7</v>
      </c>
      <c r="B20" s="31">
        <f>IF($D20="","",VLOOKUP($D20,'[1]Lista TG(S)'!$A$9:$J$72,7))</f>
        <v>0</v>
      </c>
      <c r="C20" s="31">
        <f>IF($D20="","",VLOOKUP($D20,'[1]Lista TG(S)'!$A$9:$J$72,8))</f>
        <v>0</v>
      </c>
      <c r="D20" s="32">
        <v>42</v>
      </c>
      <c r="E20" s="33" t="str">
        <f>IF($D20="","",VLOOKUP($D20,'[1]Lista TG(S)'!$A$9:$J$72,10))</f>
        <v>BYE, </v>
      </c>
      <c r="F20" s="34"/>
      <c r="G20" s="35">
        <f>IF($D20="","",VLOOKUP($D20,'[1]Lista TG(S)'!$A$9:$J$72,4))</f>
        <v>0</v>
      </c>
      <c r="H20" s="42"/>
      <c r="I20" s="43"/>
      <c r="J20" s="44"/>
      <c r="K20" s="19" t="s">
        <v>23</v>
      </c>
      <c r="L20" s="48">
        <f>IF(OR(J19="a",J19="as"),J18,IF(OR(J19="b",J19="bs"),J22,))</f>
        <v>15</v>
      </c>
      <c r="M20" s="38">
        <f>IF(OR(J19="a",J19="as"),J22,IF(OR(J19="b",J19="bs"),J18,))</f>
        <v>29</v>
      </c>
      <c r="N20" s="49"/>
      <c r="O20" s="5"/>
      <c r="P20" s="5"/>
      <c r="Q20" s="5"/>
      <c r="R20" s="19" t="str">
        <f>IF($D20="","",VLOOKUP($D20,'[1]Lista TG(S)'!$A$9:$J$72,2))</f>
        <v>bye</v>
      </c>
      <c r="S20" s="5"/>
      <c r="T20" s="5"/>
      <c r="U20" s="5"/>
    </row>
    <row r="21" spans="1:21" ht="9" customHeight="1">
      <c r="A21" s="20"/>
      <c r="B21" s="21"/>
      <c r="C21" s="21"/>
      <c r="D21" s="22"/>
      <c r="E21" s="23"/>
      <c r="F21" s="24"/>
      <c r="G21" s="25"/>
      <c r="H21" s="26" t="s">
        <v>22</v>
      </c>
      <c r="I21" s="27" t="str">
        <f>UPPER(IF(OR(H21="a",H21="as"),R20,IF(OR(H21="b",H21="bs"),R22,)))</f>
        <v>SZCZĘSNY</v>
      </c>
      <c r="J21" s="36"/>
      <c r="K21" s="5"/>
      <c r="L21" s="42"/>
      <c r="M21" s="43"/>
      <c r="N21" s="49"/>
      <c r="O21" s="5"/>
      <c r="P21" s="5"/>
      <c r="Q21" s="5"/>
      <c r="R21" s="13"/>
      <c r="S21" s="5"/>
      <c r="T21" s="5"/>
      <c r="U21" s="5"/>
    </row>
    <row r="22" spans="1:21" ht="9" customHeight="1">
      <c r="A22" s="30">
        <v>8</v>
      </c>
      <c r="B22" s="50">
        <f>IF($D22="","",VLOOKUP($D22,'[1]Lista TG(S)'!$A$9:$J$72,7))</f>
        <v>0</v>
      </c>
      <c r="C22" s="50">
        <f>IF($D22="","",VLOOKUP($D22,'[1]Lista TG(S)'!$A$9:$J$72,8))</f>
        <v>132</v>
      </c>
      <c r="D22" s="16">
        <v>15</v>
      </c>
      <c r="E22" s="51" t="str">
        <f>IF($D22="","",VLOOKUP($D22,'[1]Lista TG(S)'!$A$9:$J$72,10))</f>
        <v>SZCZĘSNY, Wojciech</v>
      </c>
      <c r="F22" s="52"/>
      <c r="G22" s="53" t="str">
        <f>IF($D22="","",VLOOKUP($D22,'[1]Lista TG(S)'!$A$9:$J$72,4))</f>
        <v>WTS DeSki</v>
      </c>
      <c r="H22" s="36"/>
      <c r="I22" s="19"/>
      <c r="J22" s="48">
        <f>IF(OR(H21="a",H21="as"),D20,IF(OR(H21="b",H21="bs"),D22,))</f>
        <v>15</v>
      </c>
      <c r="K22" s="38">
        <f>IF(OR(H21="a",H21="as"),D22,IF(OR(H21="b",H21="bs"),D20,))</f>
        <v>42</v>
      </c>
      <c r="L22" s="42"/>
      <c r="M22" s="43"/>
      <c r="N22" s="49"/>
      <c r="O22" s="5"/>
      <c r="P22" s="5"/>
      <c r="Q22" s="5"/>
      <c r="R22" s="19" t="str">
        <f>IF($D22="","",VLOOKUP($D22,'[1]Lista TG(S)'!$A$9:$J$72,2))</f>
        <v>Szczęsny</v>
      </c>
      <c r="S22" s="5"/>
      <c r="T22" s="5"/>
      <c r="U22" s="5"/>
    </row>
    <row r="23" spans="1:21" ht="9" customHeight="1">
      <c r="A23" s="14"/>
      <c r="B23" s="39"/>
      <c r="C23" s="39"/>
      <c r="D23" s="40"/>
      <c r="E23" s="19"/>
      <c r="F23" s="5"/>
      <c r="G23" s="41"/>
      <c r="H23" s="42"/>
      <c r="I23" s="5"/>
      <c r="J23" s="42"/>
      <c r="K23" s="54"/>
      <c r="L23" s="42"/>
      <c r="M23" s="43"/>
      <c r="N23" s="44" t="s">
        <v>22</v>
      </c>
      <c r="O23" s="27" t="str">
        <f>UPPER(IF(OR(N23="a",N23="as"),M15,IF(OR(N23="b",N23="bs"),M31,)))</f>
        <v>MIKULSKI</v>
      </c>
      <c r="P23" s="5"/>
      <c r="Q23" s="5"/>
      <c r="R23" s="13"/>
      <c r="S23" s="5"/>
      <c r="T23" s="5"/>
      <c r="U23" s="5"/>
    </row>
    <row r="24" spans="1:21" ht="9" customHeight="1">
      <c r="A24" s="14">
        <v>9</v>
      </c>
      <c r="B24" s="15">
        <f>IF($D24="","",VLOOKUP($D24,'[1]Lista TG(S)'!$A$9:$J$72,7))</f>
        <v>0</v>
      </c>
      <c r="C24" s="15">
        <f>IF($D24="","",VLOOKUP($D24,'[1]Lista TG(S)'!$A$9:$J$72,8))</f>
        <v>96</v>
      </c>
      <c r="D24" s="16">
        <v>11</v>
      </c>
      <c r="E24" s="17" t="str">
        <f>IF($D24="","",VLOOKUP($D24,'[1]Lista TG(S)'!$A$9:$J$72,10))</f>
        <v>KIRYŁŁO, Stanisław</v>
      </c>
      <c r="F24" s="18"/>
      <c r="G24" s="12" t="str">
        <f>IF($D24="","",VLOOKUP($D24,'[1]Lista TG(S)'!$A$9:$J$72,4))</f>
        <v>WTS DeSki</v>
      </c>
      <c r="H24" s="42"/>
      <c r="I24" s="5"/>
      <c r="J24" s="42"/>
      <c r="K24" s="5"/>
      <c r="L24" s="42"/>
      <c r="M24" s="43"/>
      <c r="N24" s="49"/>
      <c r="O24" s="23" t="s">
        <v>24</v>
      </c>
      <c r="P24" s="55">
        <f>IF(OR(N23="a",N23="as"),N16,IF(OR(N23="b",N23="bs"),N32,))</f>
        <v>5</v>
      </c>
      <c r="Q24" s="38">
        <f>IF(OR(N23="a",N23="as"),N32,IF(OR(N23="b",N23="bs"),N16,))</f>
        <v>1</v>
      </c>
      <c r="R24" s="19" t="str">
        <f>IF($D24="","",VLOOKUP($D24,'[1]Lista TG(S)'!$A$9:$J$72,2))</f>
        <v>Kiryłło</v>
      </c>
      <c r="S24" s="5"/>
      <c r="T24" s="5"/>
      <c r="U24" s="5"/>
    </row>
    <row r="25" spans="1:21" ht="9" customHeight="1">
      <c r="A25" s="20"/>
      <c r="B25" s="21"/>
      <c r="C25" s="21"/>
      <c r="D25" s="22"/>
      <c r="E25" s="23"/>
      <c r="F25" s="24"/>
      <c r="G25" s="25"/>
      <c r="H25" s="26" t="s">
        <v>16</v>
      </c>
      <c r="I25" s="27" t="str">
        <f>UPPER(IF(OR(H25="a",H25="as"),R24,IF(OR(H25="b",H25="bs"),R26,)))</f>
        <v>KIRYŁŁO</v>
      </c>
      <c r="J25" s="28"/>
      <c r="K25" s="29"/>
      <c r="L25" s="42"/>
      <c r="M25" s="43"/>
      <c r="N25" s="49"/>
      <c r="O25" s="43"/>
      <c r="P25" s="43"/>
      <c r="Q25" s="43"/>
      <c r="R25" s="13"/>
      <c r="S25" s="5"/>
      <c r="T25" s="5"/>
      <c r="U25" s="5"/>
    </row>
    <row r="26" spans="1:21" ht="9" customHeight="1">
      <c r="A26" s="30">
        <v>10</v>
      </c>
      <c r="B26" s="31">
        <f>IF($D26="","",VLOOKUP($D26,'[1]Lista TG(S)'!$A$9:$J$72,7))</f>
        <v>0</v>
      </c>
      <c r="C26" s="31">
        <f>IF($D26="","",VLOOKUP($D26,'[1]Lista TG(S)'!$A$9:$J$72,8))</f>
        <v>0</v>
      </c>
      <c r="D26" s="32">
        <v>42</v>
      </c>
      <c r="E26" s="33" t="str">
        <f>IF($D26="","",VLOOKUP($D26,'[1]Lista TG(S)'!$A$9:$J$72,10))</f>
        <v>BYE, </v>
      </c>
      <c r="F26" s="34"/>
      <c r="G26" s="35">
        <f>IF($D26="","",VLOOKUP($D26,'[1]Lista TG(S)'!$A$9:$J$72,4))</f>
        <v>0</v>
      </c>
      <c r="H26" s="36"/>
      <c r="I26" s="23"/>
      <c r="J26" s="37">
        <f>IF(OR(H25="a",H25="as"),D24,IF(OR(H25="b",H25="bs"),D26,))</f>
        <v>11</v>
      </c>
      <c r="K26" s="38">
        <f>IF(OR(H25="a",H25="as"),D26,IF(OR(H25="b",H25="bs"),D24,))</f>
        <v>42</v>
      </c>
      <c r="L26" s="42"/>
      <c r="M26" s="43"/>
      <c r="N26" s="49"/>
      <c r="O26" s="43"/>
      <c r="P26" s="43"/>
      <c r="Q26" s="43"/>
      <c r="R26" s="19" t="str">
        <f>IF($D26="","",VLOOKUP($D26,'[1]Lista TG(S)'!$A$9:$J$72,2))</f>
        <v>bye</v>
      </c>
      <c r="S26" s="5"/>
      <c r="T26" s="5"/>
      <c r="U26" s="5"/>
    </row>
    <row r="27" spans="1:21" ht="9" customHeight="1">
      <c r="A27" s="14"/>
      <c r="B27" s="39"/>
      <c r="C27" s="39"/>
      <c r="D27" s="40"/>
      <c r="E27" s="19"/>
      <c r="F27" s="5"/>
      <c r="G27" s="41"/>
      <c r="H27" s="42"/>
      <c r="I27" s="43"/>
      <c r="J27" s="44" t="s">
        <v>16</v>
      </c>
      <c r="K27" s="27" t="str">
        <f>UPPER(IF(OR(J27="a",J27="as"),I25,IF(OR(J27="b",J27="bs"),I29,)))</f>
        <v>KIRYŁŁO</v>
      </c>
      <c r="L27" s="45"/>
      <c r="M27" s="46"/>
      <c r="N27" s="49"/>
      <c r="O27" s="43"/>
      <c r="P27" s="43"/>
      <c r="Q27" s="43"/>
      <c r="R27" s="13"/>
      <c r="S27" s="5"/>
      <c r="T27" s="5"/>
      <c r="U27" s="5"/>
    </row>
    <row r="28" spans="1:21" ht="9" customHeight="1">
      <c r="A28" s="14">
        <v>11</v>
      </c>
      <c r="B28" s="31">
        <f>IF($D28="","",VLOOKUP($D28,'[1]Lista TG(S)'!$A$9:$J$72,7))</f>
        <v>0</v>
      </c>
      <c r="C28" s="31">
        <f>IF($D28="","",VLOOKUP($D28,'[1]Lista TG(S)'!$A$9:$J$72,8))</f>
        <v>0</v>
      </c>
      <c r="D28" s="32">
        <v>42</v>
      </c>
      <c r="E28" s="33" t="str">
        <f>IF($D28="","",VLOOKUP($D28,'[1]Lista TG(S)'!$A$9:$J$72,10))</f>
        <v>BYE, </v>
      </c>
      <c r="F28" s="34"/>
      <c r="G28" s="35">
        <f>IF($D28="","",VLOOKUP($D28,'[1]Lista TG(S)'!$A$9:$J$72,4))</f>
        <v>0</v>
      </c>
      <c r="H28" s="42"/>
      <c r="I28" s="43"/>
      <c r="J28" s="44"/>
      <c r="K28" s="23" t="s">
        <v>25</v>
      </c>
      <c r="L28" s="37">
        <f>IF(OR(J27="a",J27="as"),J26,IF(OR(J27="b",J27="bs"),J30,))</f>
        <v>11</v>
      </c>
      <c r="M28" s="38">
        <f>IF(OR(J27="a",J27="as"),J30,IF(OR(J27="b",J27="bs"),J26,))</f>
        <v>36</v>
      </c>
      <c r="N28" s="49"/>
      <c r="O28" s="43"/>
      <c r="P28" s="43"/>
      <c r="Q28" s="43"/>
      <c r="R28" s="19" t="str">
        <f>IF($D28="","",VLOOKUP($D28,'[1]Lista TG(S)'!$A$9:$J$72,2))</f>
        <v>bye</v>
      </c>
      <c r="S28" s="5"/>
      <c r="T28" s="5"/>
      <c r="U28" s="5"/>
    </row>
    <row r="29" spans="1:21" ht="9" customHeight="1">
      <c r="A29" s="20"/>
      <c r="B29" s="21"/>
      <c r="C29" s="21"/>
      <c r="D29" s="22"/>
      <c r="E29" s="23"/>
      <c r="F29" s="24"/>
      <c r="G29" s="25"/>
      <c r="H29" s="26" t="s">
        <v>18</v>
      </c>
      <c r="I29" s="27" t="str">
        <f>UPPER(IF(OR(H29="a",H29="as"),R28,IF(OR(H29="b",H29="bs"),R30,)))</f>
        <v>OKOŃSKI</v>
      </c>
      <c r="J29" s="36"/>
      <c r="K29" s="43"/>
      <c r="L29" s="44"/>
      <c r="M29" s="43"/>
      <c r="N29" s="49"/>
      <c r="O29" s="43"/>
      <c r="P29" s="43"/>
      <c r="Q29" s="43"/>
      <c r="R29" s="13"/>
      <c r="S29" s="5"/>
      <c r="T29" s="5"/>
      <c r="U29" s="5"/>
    </row>
    <row r="30" spans="1:21" ht="9" customHeight="1">
      <c r="A30" s="30">
        <v>12</v>
      </c>
      <c r="B30" s="31">
        <f>IF($D30="","",VLOOKUP($D30,'[1]Lista TG(S)'!$A$9:$J$72,7))</f>
        <v>0</v>
      </c>
      <c r="C30" s="31" t="str">
        <f>IF($D30="","",VLOOKUP($D30,'[1]Lista TG(S)'!$A$9:$J$72,8))</f>
        <v>nr</v>
      </c>
      <c r="D30" s="32">
        <v>36</v>
      </c>
      <c r="E30" s="33" t="str">
        <f>IF($D30="","",VLOOKUP($D30,'[1]Lista TG(S)'!$A$9:$J$72,10))</f>
        <v>OKOŃSKI, Maksymilian</v>
      </c>
      <c r="F30" s="34"/>
      <c r="G30" s="35" t="str">
        <f>IF($D30="","",VLOOKUP($D30,'[1]Lista TG(S)'!$A$9:$J$72,4))</f>
        <v>MKS AM Tenis</v>
      </c>
      <c r="H30" s="36"/>
      <c r="I30" s="19"/>
      <c r="J30" s="48">
        <f>IF(OR(H29="a",H29="as"),D28,IF(OR(H29="b",H29="bs"),D30,))</f>
        <v>36</v>
      </c>
      <c r="K30" s="38">
        <f>IF(OR(H29="a",H29="as"),D30,IF(OR(H29="b",H29="bs"),D28,))</f>
        <v>42</v>
      </c>
      <c r="L30" s="44"/>
      <c r="M30" s="43"/>
      <c r="N30" s="49"/>
      <c r="O30" s="43"/>
      <c r="P30" s="43"/>
      <c r="Q30" s="43"/>
      <c r="R30" s="19" t="str">
        <f>IF($D30="","",VLOOKUP($D30,'[1]Lista TG(S)'!$A$9:$J$72,2))</f>
        <v>Okoński</v>
      </c>
      <c r="S30" s="5"/>
      <c r="T30" s="5"/>
      <c r="U30" s="5"/>
    </row>
    <row r="31" spans="1:21" ht="9" customHeight="1">
      <c r="A31" s="14"/>
      <c r="B31" s="39"/>
      <c r="C31" s="39"/>
      <c r="D31" s="40"/>
      <c r="E31" s="19"/>
      <c r="F31" s="5"/>
      <c r="G31" s="41"/>
      <c r="H31" s="42"/>
      <c r="I31" s="5"/>
      <c r="J31" s="42"/>
      <c r="K31" s="43"/>
      <c r="L31" s="44" t="s">
        <v>22</v>
      </c>
      <c r="M31" s="27" t="str">
        <f>UPPER(IF(OR(L31="a",L31="as"),K27,IF(OR(L31="b",L31="bs"),K35,)))</f>
        <v>MIKULSKI</v>
      </c>
      <c r="N31" s="56"/>
      <c r="O31" s="43"/>
      <c r="P31" s="43"/>
      <c r="Q31" s="43"/>
      <c r="R31" s="13"/>
      <c r="S31" s="5"/>
      <c r="T31" s="5"/>
      <c r="U31" s="5"/>
    </row>
    <row r="32" spans="1:21" ht="9" customHeight="1">
      <c r="A32" s="14">
        <v>13</v>
      </c>
      <c r="B32" s="31">
        <f>IF($D32="","",VLOOKUP($D32,'[1]Lista TG(S)'!$A$9:$J$72,7))</f>
        <v>0</v>
      </c>
      <c r="C32" s="31" t="str">
        <f>IF($D32="","",VLOOKUP($D32,'[1]Lista TG(S)'!$A$9:$J$72,8))</f>
        <v>nr</v>
      </c>
      <c r="D32" s="32">
        <v>38</v>
      </c>
      <c r="E32" s="33" t="str">
        <f>IF($D32="","",VLOOKUP($D32,'[1]Lista TG(S)'!$A$9:$J$72,10))</f>
        <v>PACINEK, Victor</v>
      </c>
      <c r="F32" s="34"/>
      <c r="G32" s="35" t="str">
        <f>IF($D32="","",VLOOKUP($D32,'[1]Lista TG(S)'!$A$9:$J$72,4))</f>
        <v>KT Legia</v>
      </c>
      <c r="H32" s="42"/>
      <c r="I32" s="5"/>
      <c r="J32" s="42"/>
      <c r="K32" s="43"/>
      <c r="L32" s="44"/>
      <c r="M32" s="19" t="s">
        <v>26</v>
      </c>
      <c r="N32" s="48">
        <f>IF(OR(L31="a",L31="as"),L28,IF(OR(L31="b",L31="bs"),L36,))</f>
        <v>5</v>
      </c>
      <c r="O32" s="38">
        <f>IF(OR(L31="a",L31="as"),L36,IF(OR(L31="b",L31="bs"),L28,))</f>
        <v>11</v>
      </c>
      <c r="P32" s="43"/>
      <c r="Q32" s="43"/>
      <c r="R32" s="19" t="str">
        <f>IF($D32="","",VLOOKUP($D32,'[1]Lista TG(S)'!$A$9:$J$72,2))</f>
        <v>Pacinek</v>
      </c>
      <c r="S32" s="5"/>
      <c r="T32" s="5"/>
      <c r="U32" s="5"/>
    </row>
    <row r="33" spans="1:21" ht="9" customHeight="1">
      <c r="A33" s="20"/>
      <c r="B33" s="21"/>
      <c r="C33" s="21"/>
      <c r="D33" s="22"/>
      <c r="E33" s="23"/>
      <c r="F33" s="24"/>
      <c r="G33" s="25"/>
      <c r="H33" s="26" t="s">
        <v>20</v>
      </c>
      <c r="I33" s="27" t="str">
        <f>UPPER(IF(OR(H33="a",H33="as"),R32,IF(OR(H33="b",H33="bs"),R34,)))</f>
        <v>PACINEK</v>
      </c>
      <c r="J33" s="28"/>
      <c r="K33" s="29"/>
      <c r="L33" s="44"/>
      <c r="M33" s="5"/>
      <c r="N33" s="5"/>
      <c r="O33" s="43"/>
      <c r="P33" s="43"/>
      <c r="Q33" s="43"/>
      <c r="R33" s="13"/>
      <c r="S33" s="5"/>
      <c r="T33" s="5"/>
      <c r="U33" s="5"/>
    </row>
    <row r="34" spans="1:21" ht="9" customHeight="1">
      <c r="A34" s="30">
        <v>14</v>
      </c>
      <c r="B34" s="31">
        <f>IF($D34="","",VLOOKUP($D34,'[1]Lista TG(S)'!$A$9:$J$72,7))</f>
        <v>0</v>
      </c>
      <c r="C34" s="31">
        <f>IF($D34="","",VLOOKUP($D34,'[1]Lista TG(S)'!$A$9:$J$72,8))</f>
        <v>192</v>
      </c>
      <c r="D34" s="32">
        <v>25</v>
      </c>
      <c r="E34" s="33" t="str">
        <f>IF($D34="","",VLOOKUP($D34,'[1]Lista TG(S)'!$A$9:$J$72,10))</f>
        <v>MACIEJEWSKI, Michał</v>
      </c>
      <c r="F34" s="34"/>
      <c r="G34" s="35" t="str">
        <f>IF($D34="","",VLOOKUP($D34,'[1]Lista TG(S)'!$A$9:$J$72,4))</f>
        <v>WTS DeSki</v>
      </c>
      <c r="H34" s="36"/>
      <c r="I34" s="23" t="s">
        <v>27</v>
      </c>
      <c r="J34" s="37">
        <f>IF(OR(H33="a",H33="as"),D32,IF(OR(H33="b",H33="bs"),D34,))</f>
        <v>38</v>
      </c>
      <c r="K34" s="38">
        <f>IF(OR(H33="a",H33="as"),D34,IF(OR(H33="b",H33="bs"),D32,))</f>
        <v>25</v>
      </c>
      <c r="L34" s="44"/>
      <c r="M34" s="5"/>
      <c r="N34" s="5"/>
      <c r="O34" s="43"/>
      <c r="P34" s="43"/>
      <c r="Q34" s="43"/>
      <c r="R34" s="19" t="str">
        <f>IF($D34="","",VLOOKUP($D34,'[1]Lista TG(S)'!$A$9:$J$72,2))</f>
        <v>Maciejewski</v>
      </c>
      <c r="S34" s="5"/>
      <c r="T34" s="5"/>
      <c r="U34" s="5"/>
    </row>
    <row r="35" spans="1:21" ht="9" customHeight="1">
      <c r="A35" s="14"/>
      <c r="B35" s="39"/>
      <c r="C35" s="39"/>
      <c r="D35" s="40"/>
      <c r="E35" s="19"/>
      <c r="F35" s="5"/>
      <c r="G35" s="41"/>
      <c r="H35" s="42"/>
      <c r="I35" s="43"/>
      <c r="J35" s="44" t="s">
        <v>22</v>
      </c>
      <c r="K35" s="27" t="str">
        <f>UPPER(IF(OR(J35="a",J35="as"),I33,IF(OR(J35="b",J35="bs"),I37,)))</f>
        <v>MIKULSKI</v>
      </c>
      <c r="L35" s="36"/>
      <c r="M35" s="5"/>
      <c r="N35" s="5"/>
      <c r="O35" s="43"/>
      <c r="P35" s="43"/>
      <c r="Q35" s="43"/>
      <c r="R35" s="13"/>
      <c r="S35" s="5"/>
      <c r="T35" s="5"/>
      <c r="U35" s="5"/>
    </row>
    <row r="36" spans="1:21" ht="9" customHeight="1">
      <c r="A36" s="14">
        <v>15</v>
      </c>
      <c r="B36" s="31">
        <f>IF($D36="","",VLOOKUP($D36,'[1]Lista TG(S)'!$A$9:$J$72,7))</f>
        <v>0</v>
      </c>
      <c r="C36" s="31">
        <f>IF($D36="","",VLOOKUP($D36,'[1]Lista TG(S)'!$A$9:$J$72,8))</f>
        <v>0</v>
      </c>
      <c r="D36" s="32">
        <v>42</v>
      </c>
      <c r="E36" s="33" t="str">
        <f>IF($D36="","",VLOOKUP($D36,'[1]Lista TG(S)'!$A$9:$J$72,10))</f>
        <v>BYE, </v>
      </c>
      <c r="F36" s="34"/>
      <c r="G36" s="35">
        <f>IF($D36="","",VLOOKUP($D36,'[1]Lista TG(S)'!$A$9:$J$72,4))</f>
        <v>0</v>
      </c>
      <c r="H36" s="42"/>
      <c r="I36" s="43"/>
      <c r="J36" s="44"/>
      <c r="K36" s="19" t="s">
        <v>28</v>
      </c>
      <c r="L36" s="48">
        <f>IF(OR(J35="a",J35="as"),J34,IF(OR(J35="b",J35="bs"),J38,))</f>
        <v>5</v>
      </c>
      <c r="M36" s="38">
        <f>IF(OR(J35="a",J35="as"),J38,IF(OR(J35="b",J35="bs"),J34,))</f>
        <v>38</v>
      </c>
      <c r="N36" s="5"/>
      <c r="O36" s="43"/>
      <c r="P36" s="43"/>
      <c r="Q36" s="43"/>
      <c r="R36" s="19" t="str">
        <f>IF($D36="","",VLOOKUP($D36,'[1]Lista TG(S)'!$A$9:$J$72,2))</f>
        <v>bye</v>
      </c>
      <c r="S36" s="5"/>
      <c r="T36" s="5"/>
      <c r="U36" s="5"/>
    </row>
    <row r="37" spans="1:21" ht="9" customHeight="1">
      <c r="A37" s="20"/>
      <c r="B37" s="21"/>
      <c r="C37" s="21"/>
      <c r="D37" s="22"/>
      <c r="E37" s="23"/>
      <c r="F37" s="24"/>
      <c r="G37" s="25"/>
      <c r="H37" s="26" t="s">
        <v>22</v>
      </c>
      <c r="I37" s="27" t="str">
        <f>UPPER(IF(OR(H37="a",H37="as"),R36,IF(OR(H37="b",H37="bs"),R38,)))</f>
        <v>MIKULSKI</v>
      </c>
      <c r="J37" s="36"/>
      <c r="K37" s="5"/>
      <c r="L37" s="42"/>
      <c r="M37" s="43"/>
      <c r="N37" s="43"/>
      <c r="O37" s="43"/>
      <c r="P37" s="43"/>
      <c r="Q37" s="43"/>
      <c r="R37" s="13"/>
      <c r="S37" s="5"/>
      <c r="T37" s="5"/>
      <c r="U37" s="5"/>
    </row>
    <row r="38" spans="1:21" ht="9" customHeight="1">
      <c r="A38" s="30">
        <v>16</v>
      </c>
      <c r="B38" s="50">
        <f>IF($D38="","",VLOOKUP($D38,'[1]Lista TG(S)'!$A$9:$J$72,7))</f>
        <v>0</v>
      </c>
      <c r="C38" s="50">
        <f>IF($D38="","",VLOOKUP($D38,'[1]Lista TG(S)'!$A$9:$J$72,8))</f>
        <v>62</v>
      </c>
      <c r="D38" s="16">
        <v>5</v>
      </c>
      <c r="E38" s="51" t="str">
        <f>IF($D38="","",VLOOKUP($D38,'[1]Lista TG(S)'!$A$9:$J$72,10))</f>
        <v>MIKULSKI, Szymon</v>
      </c>
      <c r="F38" s="52"/>
      <c r="G38" s="53" t="str">
        <f>IF($D38="","",VLOOKUP($D38,'[1]Lista TG(S)'!$A$9:$J$72,4))</f>
        <v>UKS Sportteam</v>
      </c>
      <c r="H38" s="57"/>
      <c r="I38" s="19"/>
      <c r="J38" s="48">
        <f>IF(OR(H37="a",H37="as"),D36,IF(OR(H37="b",H37="bs"),D38,))</f>
        <v>5</v>
      </c>
      <c r="K38" s="38">
        <f>IF(OR(H37="a",H37="as"),D38,IF(OR(H37="b",H37="bs"),D36,))</f>
        <v>42</v>
      </c>
      <c r="L38" s="42"/>
      <c r="M38" s="58"/>
      <c r="N38" s="43"/>
      <c r="O38" s="43"/>
      <c r="P38" s="43"/>
      <c r="Q38" s="43"/>
      <c r="R38" s="19" t="str">
        <f>IF($D38="","",VLOOKUP($D38,'[1]Lista TG(S)'!$A$9:$J$72,2))</f>
        <v>Mikulski</v>
      </c>
      <c r="S38" s="5"/>
      <c r="T38" s="5"/>
      <c r="U38" s="5"/>
    </row>
    <row r="39" spans="1:21" ht="9" customHeight="1">
      <c r="A39" s="14"/>
      <c r="B39" s="39"/>
      <c r="C39" s="39"/>
      <c r="D39" s="40"/>
      <c r="E39" s="19"/>
      <c r="F39" s="5"/>
      <c r="G39" s="41"/>
      <c r="H39" s="42"/>
      <c r="I39" s="5"/>
      <c r="J39" s="42"/>
      <c r="K39" s="5"/>
      <c r="L39" s="42"/>
      <c r="M39" s="43"/>
      <c r="N39" s="59"/>
      <c r="O39" s="60"/>
      <c r="P39" s="43"/>
      <c r="Q39" s="43"/>
      <c r="R39" s="13"/>
      <c r="S39" s="5"/>
      <c r="T39" s="5"/>
      <c r="U39" s="5"/>
    </row>
    <row r="40" spans="1:21" ht="9" customHeight="1">
      <c r="A40" s="14">
        <v>17</v>
      </c>
      <c r="B40" s="15">
        <f>IF($D40="","",VLOOKUP($D40,'[1]Lista TG(S)'!$A$9:$J$72,7))</f>
        <v>0</v>
      </c>
      <c r="C40" s="15">
        <f>IF($D40="","",VLOOKUP($D40,'[1]Lista TG(S)'!$A$9:$J$72,8))</f>
        <v>50</v>
      </c>
      <c r="D40" s="16">
        <v>3</v>
      </c>
      <c r="E40" s="17" t="str">
        <f>IF($D40="","",VLOOKUP($D40,'[1]Lista TG(S)'!$A$9:$J$72,10))</f>
        <v>PAWLAK, Piotr</v>
      </c>
      <c r="F40" s="18"/>
      <c r="G40" s="12" t="str">
        <f>IF($D40="","",VLOOKUP($D40,'[1]Lista TG(S)'!$A$9:$J$72,4))</f>
        <v>MKS AM Tenis</v>
      </c>
      <c r="H40" s="42"/>
      <c r="I40" s="5"/>
      <c r="J40" s="42"/>
      <c r="K40" s="5"/>
      <c r="L40" s="42"/>
      <c r="M40" s="43"/>
      <c r="N40" s="61"/>
      <c r="O40" s="62"/>
      <c r="P40" s="63"/>
      <c r="Q40" s="64"/>
      <c r="R40" s="19" t="str">
        <f>IF($D40="","",VLOOKUP($D40,'[1]Lista TG(S)'!$A$9:$J$72,2))</f>
        <v>Pawlak</v>
      </c>
      <c r="S40" s="5"/>
      <c r="T40" s="5"/>
      <c r="U40" s="5"/>
    </row>
    <row r="41" spans="1:21" ht="9" customHeight="1">
      <c r="A41" s="20"/>
      <c r="B41" s="21"/>
      <c r="C41" s="21"/>
      <c r="D41" s="22"/>
      <c r="E41" s="23"/>
      <c r="F41" s="24"/>
      <c r="G41" s="25"/>
      <c r="H41" s="26" t="s">
        <v>16</v>
      </c>
      <c r="I41" s="27" t="str">
        <f>UPPER(IF(OR(H41="a",H41="as"),R40,IF(OR(H41="b",H41="bs"),R42,)))</f>
        <v>PAWLAK</v>
      </c>
      <c r="J41" s="28"/>
      <c r="K41" s="29"/>
      <c r="L41" s="42"/>
      <c r="M41" s="43"/>
      <c r="N41" s="43"/>
      <c r="O41" s="43"/>
      <c r="P41" s="43"/>
      <c r="Q41" s="43"/>
      <c r="R41" s="13"/>
      <c r="S41" s="5"/>
      <c r="T41" s="5"/>
      <c r="U41" s="5"/>
    </row>
    <row r="42" spans="1:21" ht="9" customHeight="1">
      <c r="A42" s="30">
        <v>18</v>
      </c>
      <c r="B42" s="31">
        <f>IF($D42="","",VLOOKUP($D42,'[1]Lista TG(S)'!$A$9:$J$72,7))</f>
        <v>0</v>
      </c>
      <c r="C42" s="31">
        <f>IF($D42="","",VLOOKUP($D42,'[1]Lista TG(S)'!$A$9:$J$72,8))</f>
        <v>0</v>
      </c>
      <c r="D42" s="32">
        <v>42</v>
      </c>
      <c r="E42" s="33" t="str">
        <f>IF($D42="","",VLOOKUP($D42,'[1]Lista TG(S)'!$A$9:$J$72,10))</f>
        <v>BYE, </v>
      </c>
      <c r="F42" s="34"/>
      <c r="G42" s="35">
        <f>IF($D42="","",VLOOKUP($D42,'[1]Lista TG(S)'!$A$9:$J$72,4))</f>
        <v>0</v>
      </c>
      <c r="H42" s="36"/>
      <c r="I42" s="23"/>
      <c r="J42" s="37">
        <f>IF(OR(H41="a",H41="as"),D40,IF(OR(H41="b",H41="bs"),D42,))</f>
        <v>3</v>
      </c>
      <c r="K42" s="38">
        <f>IF(OR(H41="a",H41="as"),D42,IF(OR(H41="b",H41="bs"),D40,))</f>
        <v>42</v>
      </c>
      <c r="L42" s="42"/>
      <c r="M42" s="5"/>
      <c r="N42" s="5"/>
      <c r="O42" s="43"/>
      <c r="P42" s="43"/>
      <c r="Q42" s="43"/>
      <c r="R42" s="19" t="str">
        <f>IF($D42="","",VLOOKUP($D42,'[1]Lista TG(S)'!$A$9:$J$72,2))</f>
        <v>bye</v>
      </c>
      <c r="S42" s="5"/>
      <c r="T42" s="5"/>
      <c r="U42" s="5"/>
    </row>
    <row r="43" spans="1:21" ht="9" customHeight="1">
      <c r="A43" s="14"/>
      <c r="B43" s="39"/>
      <c r="C43" s="39"/>
      <c r="D43" s="40"/>
      <c r="E43" s="19"/>
      <c r="F43" s="5"/>
      <c r="G43" s="41"/>
      <c r="H43" s="42"/>
      <c r="I43" s="43"/>
      <c r="J43" s="44" t="s">
        <v>16</v>
      </c>
      <c r="K43" s="27" t="str">
        <f>UPPER(IF(OR(J43="a",J43="as"),I41,IF(OR(J43="b",J43="bs"),I45,)))</f>
        <v>PAWLAK</v>
      </c>
      <c r="L43" s="45"/>
      <c r="M43" s="46"/>
      <c r="N43" s="5"/>
      <c r="O43" s="43"/>
      <c r="P43" s="43"/>
      <c r="Q43" s="43"/>
      <c r="R43" s="13"/>
      <c r="S43" s="5"/>
      <c r="T43" s="5"/>
      <c r="U43" s="5"/>
    </row>
    <row r="44" spans="1:21" ht="9" customHeight="1">
      <c r="A44" s="14">
        <v>19</v>
      </c>
      <c r="B44" s="31">
        <f>IF($D44="","",VLOOKUP($D44,'[1]Lista TG(S)'!$A$9:$J$72,7))</f>
        <v>0</v>
      </c>
      <c r="C44" s="31">
        <f>IF($D44="","",VLOOKUP($D44,'[1]Lista TG(S)'!$A$9:$J$72,8))</f>
        <v>0</v>
      </c>
      <c r="D44" s="32">
        <v>42</v>
      </c>
      <c r="E44" s="33" t="str">
        <f>IF($D44="","",VLOOKUP($D44,'[1]Lista TG(S)'!$A$9:$J$72,10))</f>
        <v>BYE, </v>
      </c>
      <c r="F44" s="34"/>
      <c r="G44" s="35">
        <f>IF($D44="","",VLOOKUP($D44,'[1]Lista TG(S)'!$A$9:$J$72,4))</f>
        <v>0</v>
      </c>
      <c r="H44" s="42"/>
      <c r="I44" s="43"/>
      <c r="J44" s="44"/>
      <c r="K44" s="23" t="s">
        <v>19</v>
      </c>
      <c r="L44" s="37">
        <f>IF(OR(J43="a",J43="as"),J42,IF(OR(J43="b",J43="bs"),J46,))</f>
        <v>3</v>
      </c>
      <c r="M44" s="38">
        <f>IF(OR(J43="a",J43="as"),J46,IF(OR(J43="b",J43="bs"),J42,))</f>
        <v>19</v>
      </c>
      <c r="N44" s="5"/>
      <c r="O44" s="43"/>
      <c r="P44" s="43"/>
      <c r="Q44" s="43"/>
      <c r="R44" s="19" t="str">
        <f>IF($D44="","",VLOOKUP($D44,'[1]Lista TG(S)'!$A$9:$J$72,2))</f>
        <v>bye</v>
      </c>
      <c r="S44" s="5"/>
      <c r="T44" s="5"/>
      <c r="U44" s="5"/>
    </row>
    <row r="45" spans="1:21" ht="9" customHeight="1">
      <c r="A45" s="20"/>
      <c r="B45" s="21"/>
      <c r="C45" s="21"/>
      <c r="D45" s="22"/>
      <c r="E45" s="23"/>
      <c r="F45" s="24"/>
      <c r="G45" s="25"/>
      <c r="H45" s="26" t="s">
        <v>18</v>
      </c>
      <c r="I45" s="27" t="str">
        <f>UPPER(IF(OR(H45="a",H45="as"),R44,IF(OR(H45="b",H45="bs"),R46,)))</f>
        <v>KARCZMARCZYK</v>
      </c>
      <c r="J45" s="36"/>
      <c r="K45" s="43"/>
      <c r="L45" s="44"/>
      <c r="M45" s="5"/>
      <c r="N45" s="5"/>
      <c r="O45" s="43"/>
      <c r="P45" s="43"/>
      <c r="Q45" s="43"/>
      <c r="R45" s="13"/>
      <c r="S45" s="5"/>
      <c r="T45" s="5"/>
      <c r="U45" s="5"/>
    </row>
    <row r="46" spans="1:21" ht="9" customHeight="1">
      <c r="A46" s="30">
        <v>20</v>
      </c>
      <c r="B46" s="31">
        <f>IF($D46="","",VLOOKUP($D46,'[1]Lista TG(S)'!$A$9:$J$72,7))</f>
        <v>0</v>
      </c>
      <c r="C46" s="31">
        <f>IF($D46="","",VLOOKUP($D46,'[1]Lista TG(S)'!$A$9:$J$72,8))</f>
        <v>148</v>
      </c>
      <c r="D46" s="32">
        <v>19</v>
      </c>
      <c r="E46" s="33" t="str">
        <f>IF($D46="","",VLOOKUP($D46,'[1]Lista TG(S)'!$A$9:$J$72,10))</f>
        <v>KARCZMARCZYK, Paweł</v>
      </c>
      <c r="F46" s="34"/>
      <c r="G46" s="35" t="str">
        <f>IF($D46="","",VLOOKUP($D46,'[1]Lista TG(S)'!$A$9:$J$72,4))</f>
        <v>UKT Radość 90</v>
      </c>
      <c r="H46" s="36"/>
      <c r="I46" s="19"/>
      <c r="J46" s="48">
        <f>IF(OR(H45="a",H45="as"),D44,IF(OR(H45="b",H45="bs"),D46,))</f>
        <v>19</v>
      </c>
      <c r="K46" s="38">
        <f>IF(OR(H45="a",H45="as"),D46,IF(OR(H45="b",H45="bs"),D44,))</f>
        <v>42</v>
      </c>
      <c r="L46" s="44"/>
      <c r="M46" s="5"/>
      <c r="N46" s="5"/>
      <c r="O46" s="43"/>
      <c r="P46" s="43"/>
      <c r="Q46" s="43"/>
      <c r="R46" s="19" t="str">
        <f>IF($D46="","",VLOOKUP($D46,'[1]Lista TG(S)'!$A$9:$J$72,2))</f>
        <v>Karczmarczyk</v>
      </c>
      <c r="S46" s="5"/>
      <c r="T46" s="5"/>
      <c r="U46" s="5"/>
    </row>
    <row r="47" spans="1:21" ht="9" customHeight="1">
      <c r="A47" s="14"/>
      <c r="B47" s="39"/>
      <c r="C47" s="39"/>
      <c r="D47" s="40"/>
      <c r="E47" s="19"/>
      <c r="F47" s="5"/>
      <c r="G47" s="41"/>
      <c r="H47" s="42"/>
      <c r="I47" s="5"/>
      <c r="J47" s="42"/>
      <c r="K47" s="43"/>
      <c r="L47" s="44" t="s">
        <v>16</v>
      </c>
      <c r="M47" s="27" t="str">
        <f>UPPER(IF(OR(L47="a",L47="as"),K43,IF(OR(L47="b",L47="bs"),K51,)))</f>
        <v>PAWLAK</v>
      </c>
      <c r="N47" s="45"/>
      <c r="O47" s="46"/>
      <c r="P47" s="43"/>
      <c r="Q47" s="43"/>
      <c r="R47" s="13"/>
      <c r="S47" s="5"/>
      <c r="T47" s="5"/>
      <c r="U47" s="5"/>
    </row>
    <row r="48" spans="1:21" ht="9" customHeight="1">
      <c r="A48" s="14">
        <v>21</v>
      </c>
      <c r="B48" s="31">
        <f>IF($D48="","",VLOOKUP($D48,'[1]Lista TG(S)'!$A$9:$J$72,7))</f>
        <v>0</v>
      </c>
      <c r="C48" s="31">
        <f>IF($D48="","",VLOOKUP($D48,'[1]Lista TG(S)'!$A$9:$J$72,8))</f>
        <v>170</v>
      </c>
      <c r="D48" s="32">
        <v>23</v>
      </c>
      <c r="E48" s="33" t="str">
        <f>IF($D48="","",VLOOKUP($D48,'[1]Lista TG(S)'!$A$9:$J$72,10))</f>
        <v>GUZOWSKI, Marcin</v>
      </c>
      <c r="F48" s="34"/>
      <c r="G48" s="35" t="str">
        <f>IF($D48="","",VLOOKUP($D48,'[1]Lista TG(S)'!$A$9:$J$72,4))</f>
        <v>MKS AM Tenis</v>
      </c>
      <c r="H48" s="42"/>
      <c r="I48" s="5"/>
      <c r="J48" s="42"/>
      <c r="K48" s="43"/>
      <c r="L48" s="44"/>
      <c r="M48" s="23" t="s">
        <v>29</v>
      </c>
      <c r="N48" s="37">
        <f>IF(OR(L47="a",L47="as"),L44,IF(OR(L47="b",L47="bs"),L52,))</f>
        <v>3</v>
      </c>
      <c r="O48" s="38">
        <f>IF(OR(L47="a",L47="as"),L52,IF(OR(L47="b",L47="bs"),L44,))</f>
        <v>23</v>
      </c>
      <c r="P48" s="43"/>
      <c r="Q48" s="43"/>
      <c r="R48" s="19" t="str">
        <f>IF($D48="","",VLOOKUP($D48,'[1]Lista TG(S)'!$A$9:$J$72,2))</f>
        <v>Guzowski</v>
      </c>
      <c r="S48" s="5"/>
      <c r="T48" s="5"/>
      <c r="U48" s="5"/>
    </row>
    <row r="49" spans="1:21" ht="9" customHeight="1">
      <c r="A49" s="20"/>
      <c r="B49" s="21"/>
      <c r="C49" s="21"/>
      <c r="D49" s="22"/>
      <c r="E49" s="23"/>
      <c r="F49" s="24"/>
      <c r="G49" s="25"/>
      <c r="H49" s="26" t="s">
        <v>20</v>
      </c>
      <c r="I49" s="27" t="str">
        <f>UPPER(IF(OR(H49="a",H49="as"),R48,IF(OR(H49="b",H49="bs"),R50,)))</f>
        <v>GUZOWSKI</v>
      </c>
      <c r="J49" s="28"/>
      <c r="K49" s="29"/>
      <c r="L49" s="44"/>
      <c r="M49" s="43"/>
      <c r="N49" s="49"/>
      <c r="O49" s="43"/>
      <c r="P49" s="43"/>
      <c r="Q49" s="43"/>
      <c r="R49" s="13"/>
      <c r="S49" s="5"/>
      <c r="T49" s="5"/>
      <c r="U49" s="5"/>
    </row>
    <row r="50" spans="1:21" ht="9" customHeight="1">
      <c r="A50" s="30">
        <v>22</v>
      </c>
      <c r="B50" s="31">
        <f>IF($D50="","",VLOOKUP($D50,'[1]Lista TG(S)'!$A$9:$J$72,7))</f>
        <v>0</v>
      </c>
      <c r="C50" s="31" t="str">
        <f>IF($D50="","",VLOOKUP($D50,'[1]Lista TG(S)'!$A$9:$J$72,8))</f>
        <v>nr</v>
      </c>
      <c r="D50" s="32">
        <v>28</v>
      </c>
      <c r="E50" s="33" t="str">
        <f>IF($D50="","",VLOOKUP($D50,'[1]Lista TG(S)'!$A$9:$J$72,10))</f>
        <v>KŁOPOTOWSKI, Oskar</v>
      </c>
      <c r="F50" s="34"/>
      <c r="G50" s="35" t="str">
        <f>IF($D50="","",VLOOKUP($D50,'[1]Lista TG(S)'!$A$9:$J$72,4))</f>
        <v>KT Legia</v>
      </c>
      <c r="H50" s="36"/>
      <c r="I50" s="23" t="s">
        <v>27</v>
      </c>
      <c r="J50" s="37">
        <f>IF(OR(H49="a",H49="as"),D48,IF(OR(H49="b",H49="bs"),D50,))</f>
        <v>23</v>
      </c>
      <c r="K50" s="38">
        <f>IF(OR(H49="a",H49="as"),D50,IF(OR(H49="b",H49="bs"),D48,))</f>
        <v>28</v>
      </c>
      <c r="L50" s="44"/>
      <c r="M50" s="43"/>
      <c r="N50" s="49"/>
      <c r="O50" s="43"/>
      <c r="P50" s="43"/>
      <c r="Q50" s="43"/>
      <c r="R50" s="19" t="str">
        <f>IF($D50="","",VLOOKUP($D50,'[1]Lista TG(S)'!$A$9:$J$72,2))</f>
        <v>Kłopotowski</v>
      </c>
      <c r="S50" s="5"/>
      <c r="T50" s="5"/>
      <c r="U50" s="5"/>
    </row>
    <row r="51" spans="1:21" ht="9" customHeight="1">
      <c r="A51" s="14"/>
      <c r="B51" s="39"/>
      <c r="C51" s="39"/>
      <c r="D51" s="40"/>
      <c r="E51" s="19"/>
      <c r="F51" s="5"/>
      <c r="G51" s="41"/>
      <c r="H51" s="42"/>
      <c r="I51" s="43"/>
      <c r="J51" s="44" t="s">
        <v>20</v>
      </c>
      <c r="K51" s="27" t="str">
        <f>UPPER(IF(OR(J51="a",J51="as"),I49,IF(OR(J51="b",J51="bs"),I53,)))</f>
        <v>GUZOWSKI</v>
      </c>
      <c r="L51" s="36"/>
      <c r="M51" s="43"/>
      <c r="N51" s="49"/>
      <c r="O51" s="43"/>
      <c r="P51" s="43"/>
      <c r="Q51" s="43"/>
      <c r="R51" s="13"/>
      <c r="S51" s="5"/>
      <c r="T51" s="5"/>
      <c r="U51" s="5"/>
    </row>
    <row r="52" spans="1:21" ht="9" customHeight="1">
      <c r="A52" s="14">
        <v>23</v>
      </c>
      <c r="B52" s="31">
        <f>IF($D52="","",VLOOKUP($D52,'[1]Lista TG(S)'!$A$9:$J$72,7))</f>
        <v>0</v>
      </c>
      <c r="C52" s="31">
        <f>IF($D52="","",VLOOKUP($D52,'[1]Lista TG(S)'!$A$9:$J$72,8))</f>
        <v>0</v>
      </c>
      <c r="D52" s="32">
        <v>42</v>
      </c>
      <c r="E52" s="33" t="str">
        <f>IF($D52="","",VLOOKUP($D52,'[1]Lista TG(S)'!$A$9:$J$72,10))</f>
        <v>BYE, </v>
      </c>
      <c r="F52" s="34"/>
      <c r="G52" s="35">
        <f>IF($D52="","",VLOOKUP($D52,'[1]Lista TG(S)'!$A$9:$J$72,4))</f>
        <v>0</v>
      </c>
      <c r="H52" s="42"/>
      <c r="I52" s="43"/>
      <c r="J52" s="44"/>
      <c r="K52" s="19" t="s">
        <v>27</v>
      </c>
      <c r="L52" s="48">
        <f>IF(OR(J51="a",J51="as"),J50,IF(OR(J51="b",J51="bs"),J54,))</f>
        <v>23</v>
      </c>
      <c r="M52" s="38">
        <f>IF(OR(J51="a",J51="as"),J54,IF(OR(J51="b",J51="bs"),J50,))</f>
        <v>16</v>
      </c>
      <c r="N52" s="49"/>
      <c r="O52" s="43"/>
      <c r="P52" s="43"/>
      <c r="Q52" s="43"/>
      <c r="R52" s="19" t="str">
        <f>IF($D52="","",VLOOKUP($D52,'[1]Lista TG(S)'!$A$9:$J$72,2))</f>
        <v>bye</v>
      </c>
      <c r="S52" s="5"/>
      <c r="T52" s="5"/>
      <c r="U52" s="5"/>
    </row>
    <row r="53" spans="1:21" ht="9" customHeight="1">
      <c r="A53" s="20"/>
      <c r="B53" s="21"/>
      <c r="C53" s="21"/>
      <c r="D53" s="22"/>
      <c r="E53" s="23"/>
      <c r="F53" s="24"/>
      <c r="G53" s="25"/>
      <c r="H53" s="26" t="s">
        <v>22</v>
      </c>
      <c r="I53" s="27" t="str">
        <f>UPPER(IF(OR(H53="a",H53="as"),R52,IF(OR(H53="b",H53="bs"),R54,)))</f>
        <v>LICHOŃ</v>
      </c>
      <c r="J53" s="36"/>
      <c r="K53" s="5"/>
      <c r="L53" s="42"/>
      <c r="M53" s="43"/>
      <c r="N53" s="49"/>
      <c r="O53" s="43"/>
      <c r="P53" s="43"/>
      <c r="Q53" s="43"/>
      <c r="R53" s="13"/>
      <c r="S53" s="5"/>
      <c r="T53" s="5"/>
      <c r="U53" s="5"/>
    </row>
    <row r="54" spans="1:21" ht="9" customHeight="1">
      <c r="A54" s="30">
        <v>24</v>
      </c>
      <c r="B54" s="50">
        <f>IF($D54="","",VLOOKUP($D54,'[1]Lista TG(S)'!$A$9:$J$72,7))</f>
        <v>0</v>
      </c>
      <c r="C54" s="50">
        <f>IF($D54="","",VLOOKUP($D54,'[1]Lista TG(S)'!$A$9:$J$72,8))</f>
        <v>133</v>
      </c>
      <c r="D54" s="16">
        <v>16</v>
      </c>
      <c r="E54" s="51" t="str">
        <f>IF($D54="","",VLOOKUP($D54,'[1]Lista TG(S)'!$A$9:$J$72,10))</f>
        <v>LICHOŃ, Bartłomiej</v>
      </c>
      <c r="F54" s="52"/>
      <c r="G54" s="53" t="str">
        <f>IF($D54="","",VLOOKUP($D54,'[1]Lista TG(S)'!$A$9:$J$72,4))</f>
        <v>UKS Sportteam</v>
      </c>
      <c r="H54" s="36"/>
      <c r="I54" s="19"/>
      <c r="J54" s="48">
        <f>IF(OR(H53="a",H53="as"),D52,IF(OR(H53="b",H53="bs"),D54,))</f>
        <v>16</v>
      </c>
      <c r="K54" s="38">
        <f>IF(OR(H53="a",H53="as"),D54,IF(OR(H53="b",H53="bs"),D52,))</f>
        <v>42</v>
      </c>
      <c r="L54" s="42"/>
      <c r="M54" s="43"/>
      <c r="N54" s="49"/>
      <c r="O54" s="43"/>
      <c r="P54" s="43"/>
      <c r="Q54" s="43"/>
      <c r="R54" s="19" t="str">
        <f>IF($D54="","",VLOOKUP($D54,'[1]Lista TG(S)'!$A$9:$J$72,2))</f>
        <v>Lichoń</v>
      </c>
      <c r="S54" s="5"/>
      <c r="T54" s="5"/>
      <c r="U54" s="5"/>
    </row>
    <row r="55" spans="1:21" ht="9" customHeight="1">
      <c r="A55" s="14"/>
      <c r="B55" s="39"/>
      <c r="C55" s="39"/>
      <c r="D55" s="40"/>
      <c r="E55" s="19"/>
      <c r="F55" s="5"/>
      <c r="G55" s="41"/>
      <c r="H55" s="42"/>
      <c r="I55" s="5"/>
      <c r="J55" s="42"/>
      <c r="K55" s="5"/>
      <c r="L55" s="42"/>
      <c r="M55" s="43"/>
      <c r="N55" s="44" t="s">
        <v>16</v>
      </c>
      <c r="O55" s="27" t="str">
        <f>UPPER(IF(OR(N55="a",N55="as"),M47,IF(OR(N55="b",N55="bs"),M63,)))</f>
        <v>PAWLAK</v>
      </c>
      <c r="P55" s="34"/>
      <c r="Q55" s="43"/>
      <c r="R55" s="13"/>
      <c r="S55" s="5"/>
      <c r="T55" s="5"/>
      <c r="U55" s="5"/>
    </row>
    <row r="56" spans="1:21" ht="9" customHeight="1">
      <c r="A56" s="14">
        <v>25</v>
      </c>
      <c r="B56" s="15">
        <f>IF($D56="","",VLOOKUP($D56,'[1]Lista TG(S)'!$A$9:$J$72,7))</f>
        <v>0</v>
      </c>
      <c r="C56" s="15">
        <f>IF($D56="","",VLOOKUP($D56,'[1]Lista TG(S)'!$A$9:$J$72,8))</f>
        <v>79</v>
      </c>
      <c r="D56" s="16">
        <v>9</v>
      </c>
      <c r="E56" s="17" t="str">
        <f>IF($D56="","",VLOOKUP($D56,'[1]Lista TG(S)'!$A$9:$J$72,10))</f>
        <v>BOBIŃSKI, Jakub</v>
      </c>
      <c r="F56" s="18"/>
      <c r="G56" s="12" t="str">
        <f>IF($D56="","",VLOOKUP($D56,'[1]Lista TG(S)'!$A$9:$J$72,4))</f>
        <v>KS Warszawianka</v>
      </c>
      <c r="H56" s="42"/>
      <c r="I56" s="5"/>
      <c r="J56" s="42"/>
      <c r="K56" s="5"/>
      <c r="L56" s="42"/>
      <c r="M56" s="43"/>
      <c r="N56" s="49"/>
      <c r="O56" s="65" t="s">
        <v>30</v>
      </c>
      <c r="P56" s="48">
        <f>IF(OR(N55="a",N55="as"),N48,IF(OR(N55="b",N55="bs"),N64,))</f>
        <v>3</v>
      </c>
      <c r="Q56" s="38">
        <f>IF(OR(N55="a",N55="as"),N64,IF(OR(N55="b",N55="bs"),N48,))</f>
        <v>9</v>
      </c>
      <c r="R56" s="19" t="str">
        <f>IF($D56="","",VLOOKUP($D56,'[1]Lista TG(S)'!$A$9:$J$72,2))</f>
        <v>Bobiński</v>
      </c>
      <c r="S56" s="5"/>
      <c r="T56" s="5"/>
      <c r="U56" s="5"/>
    </row>
    <row r="57" spans="1:21" ht="9" customHeight="1">
      <c r="A57" s="20"/>
      <c r="B57" s="21"/>
      <c r="C57" s="21"/>
      <c r="D57" s="22"/>
      <c r="E57" s="23"/>
      <c r="F57" s="24"/>
      <c r="G57" s="25"/>
      <c r="H57" s="26" t="s">
        <v>16</v>
      </c>
      <c r="I57" s="27" t="str">
        <f>UPPER(IF(OR(H57="a",H57="as"),R56,IF(OR(H57="b",H57="bs"),R58,)))</f>
        <v>BOBIŃSKI</v>
      </c>
      <c r="J57" s="28"/>
      <c r="K57" s="29"/>
      <c r="L57" s="42"/>
      <c r="M57" s="43"/>
      <c r="N57" s="49"/>
      <c r="O57" s="5"/>
      <c r="P57" s="5"/>
      <c r="Q57" s="5"/>
      <c r="R57" s="13"/>
      <c r="S57" s="5"/>
      <c r="T57" s="5"/>
      <c r="U57" s="5"/>
    </row>
    <row r="58" spans="1:21" ht="9" customHeight="1">
      <c r="A58" s="30">
        <v>26</v>
      </c>
      <c r="B58" s="31">
        <f>IF($D58="","",VLOOKUP($D58,'[1]Lista TG(S)'!$A$9:$J$72,7))</f>
        <v>0</v>
      </c>
      <c r="C58" s="31">
        <f>IF($D58="","",VLOOKUP($D58,'[1]Lista TG(S)'!$A$9:$J$72,8))</f>
        <v>0</v>
      </c>
      <c r="D58" s="32">
        <v>42</v>
      </c>
      <c r="E58" s="33" t="str">
        <f>IF($D58="","",VLOOKUP($D58,'[1]Lista TG(S)'!$A$9:$J$72,10))</f>
        <v>BYE, </v>
      </c>
      <c r="F58" s="34"/>
      <c r="G58" s="35">
        <f>IF($D58="","",VLOOKUP($D58,'[1]Lista TG(S)'!$A$9:$J$72,4))</f>
        <v>0</v>
      </c>
      <c r="H58" s="36"/>
      <c r="I58" s="23"/>
      <c r="J58" s="37">
        <f>IF(OR(H57="a",H57="as"),D56,IF(OR(H57="b",H57="bs"),D58,))</f>
        <v>9</v>
      </c>
      <c r="K58" s="38">
        <f>IF(OR(H57="a",H57="as"),D58,IF(OR(H57="b",H57="bs"),D56,))</f>
        <v>42</v>
      </c>
      <c r="L58" s="42"/>
      <c r="M58" s="43"/>
      <c r="N58" s="49"/>
      <c r="O58" s="5"/>
      <c r="P58" s="5"/>
      <c r="Q58" s="5"/>
      <c r="R58" s="19" t="str">
        <f>IF($D58="","",VLOOKUP($D58,'[1]Lista TG(S)'!$A$9:$J$72,2))</f>
        <v>bye</v>
      </c>
      <c r="S58" s="5"/>
      <c r="T58" s="5"/>
      <c r="U58" s="5"/>
    </row>
    <row r="59" spans="1:21" ht="9" customHeight="1">
      <c r="A59" s="14"/>
      <c r="B59" s="39"/>
      <c r="C59" s="39"/>
      <c r="D59" s="40"/>
      <c r="E59" s="19"/>
      <c r="F59" s="5"/>
      <c r="G59" s="41"/>
      <c r="H59" s="42"/>
      <c r="I59" s="43"/>
      <c r="J59" s="44" t="s">
        <v>16</v>
      </c>
      <c r="K59" s="27" t="str">
        <f>UPPER(IF(OR(J59="a",J59="as"),I57,IF(OR(J59="b",J59="bs"),I61,)))</f>
        <v>BOBIŃSKI</v>
      </c>
      <c r="L59" s="45"/>
      <c r="M59" s="46"/>
      <c r="N59" s="49"/>
      <c r="O59" s="5"/>
      <c r="P59" s="5"/>
      <c r="Q59" s="5"/>
      <c r="R59" s="13"/>
      <c r="S59" s="5"/>
      <c r="T59" s="5"/>
      <c r="U59" s="5"/>
    </row>
    <row r="60" spans="1:21" ht="9" customHeight="1">
      <c r="A60" s="14">
        <v>27</v>
      </c>
      <c r="B60" s="31">
        <f>IF($D60="","",VLOOKUP($D60,'[1]Lista TG(S)'!$A$9:$J$72,7))</f>
        <v>0</v>
      </c>
      <c r="C60" s="31">
        <f>IF($D60="","",VLOOKUP($D60,'[1]Lista TG(S)'!$A$9:$J$72,8))</f>
        <v>0</v>
      </c>
      <c r="D60" s="32">
        <v>42</v>
      </c>
      <c r="E60" s="33" t="str">
        <f>IF($D60="","",VLOOKUP($D60,'[1]Lista TG(S)'!$A$9:$J$72,10))</f>
        <v>BYE, </v>
      </c>
      <c r="F60" s="34"/>
      <c r="G60" s="35">
        <f>IF($D60="","",VLOOKUP($D60,'[1]Lista TG(S)'!$A$9:$J$72,4))</f>
        <v>0</v>
      </c>
      <c r="H60" s="42"/>
      <c r="I60" s="43"/>
      <c r="J60" s="44"/>
      <c r="K60" s="23" t="s">
        <v>31</v>
      </c>
      <c r="L60" s="37">
        <f>IF(OR(J59="a",J59="as"),J58,IF(OR(J59="b",J59="bs"),J62,))</f>
        <v>9</v>
      </c>
      <c r="M60" s="38">
        <f>IF(OR(J59="a",J59="as"),J62,IF(OR(J59="b",J59="bs"),J58,))</f>
        <v>37</v>
      </c>
      <c r="N60" s="49"/>
      <c r="O60" s="5"/>
      <c r="P60" s="5"/>
      <c r="Q60" s="5"/>
      <c r="R60" s="19" t="str">
        <f>IF($D60="","",VLOOKUP($D60,'[1]Lista TG(S)'!$A$9:$J$72,2))</f>
        <v>bye</v>
      </c>
      <c r="S60" s="5"/>
      <c r="T60" s="5"/>
      <c r="U60" s="5"/>
    </row>
    <row r="61" spans="1:21" ht="9" customHeight="1">
      <c r="A61" s="20"/>
      <c r="B61" s="21"/>
      <c r="C61" s="21"/>
      <c r="D61" s="22"/>
      <c r="E61" s="23"/>
      <c r="F61" s="24"/>
      <c r="G61" s="25"/>
      <c r="H61" s="26" t="s">
        <v>18</v>
      </c>
      <c r="I61" s="27" t="str">
        <f>UPPER(IF(OR(H61="a",H61="as"),R60,IF(OR(H61="b",H61="bs"),R62,)))</f>
        <v>KARAŁOW</v>
      </c>
      <c r="J61" s="36"/>
      <c r="K61" s="43"/>
      <c r="L61" s="44"/>
      <c r="M61" s="43"/>
      <c r="N61" s="49"/>
      <c r="O61" s="5"/>
      <c r="P61" s="5"/>
      <c r="Q61" s="5"/>
      <c r="R61" s="13"/>
      <c r="S61" s="5"/>
      <c r="T61" s="5"/>
      <c r="U61" s="5"/>
    </row>
    <row r="62" spans="1:21" ht="9" customHeight="1">
      <c r="A62" s="30">
        <v>28</v>
      </c>
      <c r="B62" s="31">
        <f>IF($D62="","",VLOOKUP($D62,'[1]Lista TG(S)'!$A$9:$J$72,7))</f>
        <v>0</v>
      </c>
      <c r="C62" s="31" t="str">
        <f>IF($D62="","",VLOOKUP($D62,'[1]Lista TG(S)'!$A$9:$J$72,8))</f>
        <v>nr</v>
      </c>
      <c r="D62" s="32">
        <v>37</v>
      </c>
      <c r="E62" s="33" t="str">
        <f>IF($D62="","",VLOOKUP($D62,'[1]Lista TG(S)'!$A$9:$J$72,10))</f>
        <v>KARAŁOW, Jacek</v>
      </c>
      <c r="F62" s="34"/>
      <c r="G62" s="35" t="str">
        <f>IF($D62="","",VLOOKUP($D62,'[1]Lista TG(S)'!$A$9:$J$72,4))</f>
        <v>KT Legia</v>
      </c>
      <c r="H62" s="36"/>
      <c r="I62" s="19"/>
      <c r="J62" s="48">
        <f>IF(OR(H61="a",H61="as"),D60,IF(OR(H61="b",H61="bs"),D62,))</f>
        <v>37</v>
      </c>
      <c r="K62" s="38">
        <f>IF(OR(H61="a",H61="as"),D62,IF(OR(H61="b",H61="bs"),D60,))</f>
        <v>42</v>
      </c>
      <c r="L62" s="44"/>
      <c r="M62" s="43"/>
      <c r="N62" s="49"/>
      <c r="O62" s="5"/>
      <c r="P62" s="5"/>
      <c r="Q62" s="5"/>
      <c r="R62" s="19" t="str">
        <f>IF($D62="","",VLOOKUP($D62,'[1]Lista TG(S)'!$A$9:$J$72,2))</f>
        <v>Karałow</v>
      </c>
      <c r="S62" s="5"/>
      <c r="T62" s="5"/>
      <c r="U62" s="5"/>
    </row>
    <row r="63" spans="1:21" ht="9" customHeight="1">
      <c r="A63" s="14"/>
      <c r="B63" s="39"/>
      <c r="C63" s="39"/>
      <c r="D63" s="40"/>
      <c r="E63" s="19"/>
      <c r="F63" s="5"/>
      <c r="G63" s="41"/>
      <c r="H63" s="42"/>
      <c r="I63" s="5"/>
      <c r="J63" s="42"/>
      <c r="K63" s="43"/>
      <c r="L63" s="44" t="s">
        <v>16</v>
      </c>
      <c r="M63" s="60" t="str">
        <f>UPPER(IF(OR(L63="a",L63="as"),K59,IF(OR(L63="b",L63="bs"),K67,)))</f>
        <v>BOBIŃSKI</v>
      </c>
      <c r="N63" s="56"/>
      <c r="O63" s="5"/>
      <c r="P63" s="5"/>
      <c r="Q63" s="5"/>
      <c r="R63" s="13"/>
      <c r="S63" s="5"/>
      <c r="T63" s="5"/>
      <c r="U63" s="5"/>
    </row>
    <row r="64" spans="1:21" ht="9" customHeight="1">
      <c r="A64" s="14">
        <v>29</v>
      </c>
      <c r="B64" s="31">
        <f>IF($D64="","",VLOOKUP($D64,'[1]Lista TG(S)'!$A$9:$J$72,7))</f>
        <v>0</v>
      </c>
      <c r="C64" s="31" t="str">
        <f>IF($D64="","",VLOOKUP($D64,'[1]Lista TG(S)'!$A$9:$J$72,8))</f>
        <v>nr</v>
      </c>
      <c r="D64" s="32">
        <v>34</v>
      </c>
      <c r="E64" s="33" t="str">
        <f>IF($D64="","",VLOOKUP($D64,'[1]Lista TG(S)'!$A$9:$J$72,10))</f>
        <v>KAŚNIKOWSKI, Maksymilian</v>
      </c>
      <c r="F64" s="34"/>
      <c r="G64" s="35" t="str">
        <f>IF($D64="","",VLOOKUP($D64,'[1]Lista TG(S)'!$A$9:$J$72,4))</f>
        <v>ST Tiebreak</v>
      </c>
      <c r="H64" s="42"/>
      <c r="I64" s="5"/>
      <c r="J64" s="42"/>
      <c r="K64" s="43"/>
      <c r="L64" s="44"/>
      <c r="M64" s="65" t="s">
        <v>32</v>
      </c>
      <c r="N64" s="48">
        <f>IF(OR(L63="a",L63="as"),L60,IF(OR(L63="b",L63="bs"),L68,))</f>
        <v>9</v>
      </c>
      <c r="O64" s="38">
        <f>IF(OR(L63="a",L63="as"),L68,IF(OR(L63="b",L63="bs"),L60,))</f>
        <v>7</v>
      </c>
      <c r="P64" s="5"/>
      <c r="Q64" s="5"/>
      <c r="R64" s="19" t="str">
        <f>IF($D64="","",VLOOKUP($D64,'[1]Lista TG(S)'!$A$9:$J$72,2))</f>
        <v>Kaśnikowski</v>
      </c>
      <c r="S64" s="5"/>
      <c r="T64" s="5"/>
      <c r="U64" s="5"/>
    </row>
    <row r="65" spans="1:21" ht="9" customHeight="1">
      <c r="A65" s="20"/>
      <c r="B65" s="21"/>
      <c r="C65" s="21"/>
      <c r="D65" s="22"/>
      <c r="E65" s="23"/>
      <c r="F65" s="24"/>
      <c r="G65" s="25"/>
      <c r="H65" s="26" t="s">
        <v>20</v>
      </c>
      <c r="I65" s="27" t="str">
        <f>UPPER(IF(OR(H65="a",H65="as"),R64,IF(OR(H65="b",H65="bs"),R66,)))</f>
        <v>KAŚNIKOWSKI</v>
      </c>
      <c r="J65" s="28"/>
      <c r="K65" s="29"/>
      <c r="L65" s="44" t="s">
        <v>20</v>
      </c>
      <c r="M65" s="5"/>
      <c r="N65" s="5"/>
      <c r="O65" s="5"/>
      <c r="P65" s="5"/>
      <c r="Q65" s="5"/>
      <c r="R65" s="13"/>
      <c r="S65" s="5"/>
      <c r="T65" s="5"/>
      <c r="U65" s="5"/>
    </row>
    <row r="66" spans="1:21" ht="9" customHeight="1">
      <c r="A66" s="30">
        <v>30</v>
      </c>
      <c r="B66" s="31">
        <f>IF($D66="","",VLOOKUP($D66,'[1]Lista TG(S)'!$A$9:$J$72,7))</f>
        <v>0</v>
      </c>
      <c r="C66" s="31">
        <f>IF($D66="","",VLOOKUP($D66,'[1]Lista TG(S)'!$A$9:$J$72,8))</f>
        <v>192</v>
      </c>
      <c r="D66" s="32">
        <v>26</v>
      </c>
      <c r="E66" s="33" t="str">
        <f>IF($D66="","",VLOOKUP($D66,'[1]Lista TG(S)'!$A$9:$J$72,10))</f>
        <v>STRZAŁKOWSKI, Piotr</v>
      </c>
      <c r="F66" s="34"/>
      <c r="G66" s="35" t="str">
        <f>IF($D66="","",VLOOKUP($D66,'[1]Lista TG(S)'!$A$9:$J$72,4))</f>
        <v>WTS DeSki</v>
      </c>
      <c r="H66" s="36"/>
      <c r="I66" s="23" t="s">
        <v>33</v>
      </c>
      <c r="J66" s="37">
        <f>IF(OR(H65="a",H65="as"),D64,IF(OR(H65="b",H65="bs"),D66,))</f>
        <v>34</v>
      </c>
      <c r="K66" s="38">
        <f>IF(OR(H65="a",H65="as"),D66,IF(OR(H65="b",H65="bs"),D64,))</f>
        <v>26</v>
      </c>
      <c r="L66" s="44"/>
      <c r="M66" s="5"/>
      <c r="N66" s="5"/>
      <c r="O66" s="5"/>
      <c r="P66" s="5"/>
      <c r="Q66" s="5"/>
      <c r="R66" s="19" t="str">
        <f>IF($D66="","",VLOOKUP($D66,'[1]Lista TG(S)'!$A$9:$J$72,2))</f>
        <v>Strzałkowski</v>
      </c>
      <c r="S66" s="5"/>
      <c r="T66" s="5"/>
      <c r="U66" s="5"/>
    </row>
    <row r="67" spans="1:21" ht="9" customHeight="1">
      <c r="A67" s="14"/>
      <c r="B67" s="39"/>
      <c r="C67" s="39"/>
      <c r="D67" s="40"/>
      <c r="E67" s="19"/>
      <c r="F67" s="5"/>
      <c r="G67" s="41"/>
      <c r="H67" s="42"/>
      <c r="I67" s="43"/>
      <c r="J67" s="44" t="s">
        <v>22</v>
      </c>
      <c r="K67" s="27" t="str">
        <f>UPPER(IF(OR(J67="a",J67="as"),I65,IF(OR(J67="b",J67="bs"),I69,)))</f>
        <v>GUZEK</v>
      </c>
      <c r="L67" s="36"/>
      <c r="M67" s="5"/>
      <c r="N67" s="5"/>
      <c r="O67" s="5"/>
      <c r="P67" s="5"/>
      <c r="Q67" s="5"/>
      <c r="R67" s="13"/>
      <c r="S67" s="5"/>
      <c r="T67" s="5"/>
      <c r="U67" s="5"/>
    </row>
    <row r="68" spans="1:21" ht="9" customHeight="1">
      <c r="A68" s="14">
        <v>31</v>
      </c>
      <c r="B68" s="31">
        <f>IF($D68="","",VLOOKUP($D68,'[1]Lista TG(S)'!$A$9:$J$72,7))</f>
        <v>0</v>
      </c>
      <c r="C68" s="31">
        <f>IF($D68="","",VLOOKUP($D68,'[1]Lista TG(S)'!$A$9:$J$72,8))</f>
        <v>0</v>
      </c>
      <c r="D68" s="32">
        <v>42</v>
      </c>
      <c r="E68" s="33" t="str">
        <f>IF($D68="","",VLOOKUP($D68,'[1]Lista TG(S)'!$A$9:$J$72,10))</f>
        <v>BYE, </v>
      </c>
      <c r="F68" s="34"/>
      <c r="G68" s="35">
        <f>IF($D68="","",VLOOKUP($D68,'[1]Lista TG(S)'!$A$9:$J$72,4))</f>
        <v>0</v>
      </c>
      <c r="H68" s="42"/>
      <c r="I68" s="43"/>
      <c r="J68" s="44"/>
      <c r="K68" s="19" t="s">
        <v>31</v>
      </c>
      <c r="L68" s="48">
        <f>IF(OR(J67="a",J67="as"),J66,IF(OR(J67="b",J67="bs"),J70,))</f>
        <v>7</v>
      </c>
      <c r="M68" s="38">
        <f>IF(OR(J67="a",J67="as"),J70,IF(OR(J67="b",J67="bs"),J66,))</f>
        <v>34</v>
      </c>
      <c r="N68" s="5"/>
      <c r="O68" s="5"/>
      <c r="P68" s="5"/>
      <c r="Q68" s="5"/>
      <c r="R68" s="19" t="str">
        <f>IF($D68="","",VLOOKUP($D68,'[1]Lista TG(S)'!$A$9:$J$72,2))</f>
        <v>bye</v>
      </c>
      <c r="S68" s="5"/>
      <c r="T68" s="5"/>
      <c r="U68" s="5"/>
    </row>
    <row r="69" spans="1:21" ht="9" customHeight="1">
      <c r="A69" s="20"/>
      <c r="B69" s="21"/>
      <c r="C69" s="21"/>
      <c r="D69" s="22"/>
      <c r="E69" s="23"/>
      <c r="F69" s="24"/>
      <c r="G69" s="25"/>
      <c r="H69" s="26" t="s">
        <v>22</v>
      </c>
      <c r="I69" s="27" t="str">
        <f>UPPER(IF(OR(H69="a",H69="as"),R68,IF(OR(H69="b",H69="bs"),R70,)))</f>
        <v>GUZEK</v>
      </c>
      <c r="J69" s="36"/>
      <c r="K69" s="5"/>
      <c r="L69" s="5"/>
      <c r="M69" s="5"/>
      <c r="N69" s="5"/>
      <c r="O69" s="5"/>
      <c r="P69" s="5"/>
      <c r="Q69" s="5"/>
      <c r="R69" s="13"/>
      <c r="S69" s="5"/>
      <c r="T69" s="5"/>
      <c r="U69" s="5"/>
    </row>
    <row r="70" spans="1:21" ht="9" customHeight="1">
      <c r="A70" s="30">
        <v>32</v>
      </c>
      <c r="B70" s="50">
        <f>IF($D70="","",VLOOKUP($D70,'[1]Lista TG(S)'!$A$9:$J$72,7))</f>
        <v>0</v>
      </c>
      <c r="C70" s="50">
        <f>IF($D70="","",VLOOKUP($D70,'[1]Lista TG(S)'!$A$9:$J$72,8))</f>
        <v>76</v>
      </c>
      <c r="D70" s="16">
        <v>7</v>
      </c>
      <c r="E70" s="51" t="str">
        <f>IF($D70="","",VLOOKUP($D70,'[1]Lista TG(S)'!$A$9:$J$72,10))</f>
        <v>GUZEK, Jan</v>
      </c>
      <c r="F70" s="52"/>
      <c r="G70" s="53" t="str">
        <f>IF($D70="","",VLOOKUP($D70,'[1]Lista TG(S)'!$A$9:$J$72,4))</f>
        <v>UKS Sportteam</v>
      </c>
      <c r="H70" s="36"/>
      <c r="I70" s="19"/>
      <c r="J70" s="48">
        <f>IF(OR(H69="a",H69="as"),D68,IF(OR(H69="b",H69="bs"),D70,))</f>
        <v>7</v>
      </c>
      <c r="K70" s="38">
        <f>IF(OR(H69="a",H69="as"),D70,IF(OR(H69="b",H69="bs"),D68,))</f>
        <v>42</v>
      </c>
      <c r="L70" s="5"/>
      <c r="M70" s="5"/>
      <c r="N70" s="5"/>
      <c r="O70" s="5"/>
      <c r="P70" s="5"/>
      <c r="Q70" s="5"/>
      <c r="R70" s="19" t="str">
        <f>IF($D70="","",VLOOKUP($D70,'[1]Lista TG(S)'!$A$9:$J$72,2))</f>
        <v>Guzek</v>
      </c>
      <c r="S70" s="5"/>
      <c r="T70" s="5"/>
      <c r="U70" s="5"/>
    </row>
    <row r="71" spans="1:21" ht="9" customHeight="1">
      <c r="A71" s="5"/>
      <c r="B71" s="5"/>
      <c r="C71" s="5"/>
      <c r="D71" s="5"/>
      <c r="E71" s="5"/>
      <c r="F71" s="5"/>
      <c r="G71" s="5"/>
      <c r="H71" s="5"/>
      <c r="I71" s="5"/>
      <c r="J71" s="5"/>
      <c r="K71" s="5"/>
      <c r="L71" s="5"/>
      <c r="M71" s="5"/>
      <c r="N71" s="5"/>
      <c r="O71" s="5"/>
      <c r="P71" s="5"/>
      <c r="Q71" s="5"/>
      <c r="R71" s="5"/>
      <c r="S71" s="5"/>
      <c r="T71" s="5"/>
      <c r="U71" s="5"/>
    </row>
    <row r="72" spans="1:21" ht="9" customHeight="1">
      <c r="A72" s="66"/>
      <c r="B72" s="67"/>
      <c r="C72" s="67"/>
      <c r="D72" s="68" t="s">
        <v>34</v>
      </c>
      <c r="E72" s="67"/>
      <c r="F72" s="67"/>
      <c r="G72" s="67"/>
      <c r="H72" s="67"/>
      <c r="I72" s="69" t="s">
        <v>15</v>
      </c>
      <c r="J72" s="68"/>
      <c r="K72" s="69" t="s">
        <v>35</v>
      </c>
      <c r="L72" s="70"/>
      <c r="M72" s="69" t="s">
        <v>36</v>
      </c>
      <c r="N72" s="71"/>
      <c r="O72" s="72"/>
      <c r="P72" s="73"/>
      <c r="Q72" s="5"/>
      <c r="R72" s="17"/>
      <c r="S72" s="5"/>
      <c r="T72" s="5"/>
      <c r="U72" s="5"/>
    </row>
    <row r="73" spans="1:21" ht="9" customHeight="1">
      <c r="A73" s="74"/>
      <c r="B73" s="75"/>
      <c r="C73" s="75"/>
      <c r="D73" s="139" t="s">
        <v>37</v>
      </c>
      <c r="E73" s="139"/>
      <c r="F73" s="75"/>
      <c r="G73" s="75"/>
      <c r="H73" s="76" t="str">
        <f>N23</f>
        <v>bs</v>
      </c>
      <c r="I73" s="77" t="str">
        <f>UPPER(IF(OR(H73="a",H73="as"),M15,IF(OR(H73="b",H73="bs"),M31,)))</f>
        <v>MIKULSKI</v>
      </c>
      <c r="J73" s="78"/>
      <c r="K73" s="79"/>
      <c r="L73" s="78"/>
      <c r="M73" s="80"/>
      <c r="N73" s="81"/>
      <c r="O73" s="82"/>
      <c r="P73" s="83"/>
      <c r="Q73" s="5"/>
      <c r="R73" s="17"/>
      <c r="S73" s="5"/>
      <c r="T73" s="5"/>
      <c r="U73" s="5"/>
    </row>
    <row r="74" spans="1:21" ht="9" customHeight="1">
      <c r="A74" s="74"/>
      <c r="B74" s="75"/>
      <c r="C74" s="75"/>
      <c r="D74" s="139"/>
      <c r="E74" s="139"/>
      <c r="F74" s="75"/>
      <c r="G74" s="75"/>
      <c r="H74" s="76"/>
      <c r="I74" s="22"/>
      <c r="J74" s="84" t="s">
        <v>16</v>
      </c>
      <c r="K74" s="27" t="str">
        <f>UPPER(IF(OR(J74="a",J74="as"),I73,IF(OR(J74="b",J74="bs"),I75,)))</f>
        <v>MIKULSKI</v>
      </c>
      <c r="L74" s="78"/>
      <c r="M74" s="80"/>
      <c r="N74" s="85"/>
      <c r="O74" s="86"/>
      <c r="P74" s="87"/>
      <c r="Q74" s="5"/>
      <c r="R74" s="17"/>
      <c r="S74" s="5"/>
      <c r="T74" s="5"/>
      <c r="U74" s="5"/>
    </row>
    <row r="75" spans="1:21" ht="9" customHeight="1">
      <c r="A75" s="74"/>
      <c r="B75" s="75"/>
      <c r="C75" s="75"/>
      <c r="D75" s="75" t="s">
        <v>38</v>
      </c>
      <c r="E75" s="75"/>
      <c r="F75" s="75"/>
      <c r="G75" s="75"/>
      <c r="H75" s="88" t="str">
        <f>N55</f>
        <v>as</v>
      </c>
      <c r="I75" s="77" t="str">
        <f>UPPER(IF(OR(H75="a",H75="as"),M47,IF(OR(H75="b",H75="bs"),M63,)))</f>
        <v>PAWLAK</v>
      </c>
      <c r="J75" s="89"/>
      <c r="K75" s="90" t="s">
        <v>19</v>
      </c>
      <c r="L75" s="37">
        <f>IF(OR(J74="a",J74="as"),P24,IF(OR(J74="b",J74="bs"),P56,))</f>
        <v>5</v>
      </c>
      <c r="M75" s="38">
        <f>IF(OR(J74="a",J74="as"),P56,IF(OR(J74="b",J74="bs"),P24,))</f>
        <v>3</v>
      </c>
      <c r="N75" s="91"/>
      <c r="O75" s="62"/>
      <c r="P75" s="83"/>
      <c r="Q75" s="5"/>
      <c r="R75" s="5"/>
      <c r="S75" s="5"/>
      <c r="T75" s="5"/>
      <c r="U75" s="5"/>
    </row>
    <row r="76" spans="1:21" ht="9" customHeight="1">
      <c r="A76" s="92"/>
      <c r="B76" s="75"/>
      <c r="C76" s="75"/>
      <c r="D76" s="79">
        <v>1</v>
      </c>
      <c r="E76" s="62"/>
      <c r="F76" s="75"/>
      <c r="G76" s="75"/>
      <c r="H76" s="88"/>
      <c r="I76" s="62"/>
      <c r="J76" s="62"/>
      <c r="K76" s="62"/>
      <c r="L76" s="93" t="s">
        <v>16</v>
      </c>
      <c r="M76" s="27" t="str">
        <f>UPPER(IF(OR(L76="a",L76="as"),K74,IF(OR(L76="b",L76="bs"),K78,)))</f>
        <v>MIKULSKI</v>
      </c>
      <c r="N76" s="81"/>
      <c r="O76" s="82"/>
      <c r="P76" s="83"/>
      <c r="Q76" s="5"/>
      <c r="R76" s="5"/>
      <c r="S76" s="5"/>
      <c r="T76" s="5"/>
      <c r="U76" s="5"/>
    </row>
    <row r="77" spans="1:21" ht="9" customHeight="1">
      <c r="A77" s="92"/>
      <c r="B77" s="75"/>
      <c r="C77" s="75"/>
      <c r="D77" s="79">
        <v>2</v>
      </c>
      <c r="E77" s="62"/>
      <c r="F77" s="75"/>
      <c r="G77" s="75"/>
      <c r="H77" s="88" t="str">
        <f>N104</f>
        <v>bs</v>
      </c>
      <c r="I77" s="77" t="str">
        <f>UPPER(IF(OR(H77="a",H77="as"),M96,IF(OR(H77="b",H77="bs"),M112,)))</f>
        <v>PASZKOWSKI</v>
      </c>
      <c r="J77" s="62"/>
      <c r="K77" s="62"/>
      <c r="L77" s="94"/>
      <c r="M77" s="62" t="s">
        <v>27</v>
      </c>
      <c r="N77" s="55">
        <f>IF(OR(L76="a",L76="as"),L75,IF(OR(L76="b",L76="bs"),L79,))</f>
        <v>5</v>
      </c>
      <c r="O77" s="38">
        <f>IF(OR(L76="a",L76="as"),L79,IF(OR(L76="b",L76="bs"),L75,))</f>
        <v>13</v>
      </c>
      <c r="P77" s="87"/>
      <c r="Q77" s="5"/>
      <c r="R77" s="5"/>
      <c r="S77" s="5"/>
      <c r="T77" s="5"/>
      <c r="U77" s="5"/>
    </row>
    <row r="78" spans="1:21" ht="9" customHeight="1">
      <c r="A78" s="74"/>
      <c r="B78" s="75"/>
      <c r="C78" s="75"/>
      <c r="D78" s="75" t="s">
        <v>39</v>
      </c>
      <c r="E78" s="75"/>
      <c r="F78" s="75"/>
      <c r="G78" s="75"/>
      <c r="H78" s="88"/>
      <c r="I78" s="23"/>
      <c r="J78" s="95" t="s">
        <v>16</v>
      </c>
      <c r="K78" s="27" t="str">
        <f>UPPER(IF(OR(J78="a",J78="as"),I77,IF(OR(J78="b",J78="bs"),I79,)))</f>
        <v>PASZKOWSKI</v>
      </c>
      <c r="L78" s="89"/>
      <c r="M78" s="96"/>
      <c r="N78" s="81"/>
      <c r="O78" s="62"/>
      <c r="P78" s="83"/>
      <c r="Q78" s="5"/>
      <c r="R78" s="5"/>
      <c r="S78" s="5"/>
      <c r="T78" s="5"/>
      <c r="U78" s="5"/>
    </row>
    <row r="79" spans="1:21" ht="9" customHeight="1">
      <c r="A79" s="74"/>
      <c r="B79" s="75"/>
      <c r="C79" s="75"/>
      <c r="D79" s="62"/>
      <c r="E79" s="62"/>
      <c r="F79" s="75"/>
      <c r="G79" s="75"/>
      <c r="H79" s="88" t="str">
        <f>N136</f>
        <v>as</v>
      </c>
      <c r="I79" s="77" t="str">
        <f>UPPER(IF(OR(H79="a",H79="as"),M128,IF(OR(H79="b",H79="bs"),M144,)))</f>
        <v>MATRAS </v>
      </c>
      <c r="J79" s="89"/>
      <c r="K79" s="91" t="s">
        <v>40</v>
      </c>
      <c r="L79" s="55">
        <f>IF(OR(J78="a",J78="as"),P105,IF(OR(J78="b",J78="bs"),P137,))</f>
        <v>13</v>
      </c>
      <c r="M79" s="38">
        <f>IF(OR(J78="a",J78="as"),P137,IF(OR(J78="b",J78="bs"),P105,))</f>
        <v>10</v>
      </c>
      <c r="N79" s="91"/>
      <c r="O79" s="97"/>
      <c r="P79" s="87"/>
      <c r="Q79" s="5"/>
      <c r="R79" s="5"/>
      <c r="S79" s="5"/>
      <c r="T79" s="5"/>
      <c r="U79" s="5"/>
    </row>
    <row r="80" spans="1:21" ht="9" customHeight="1">
      <c r="A80" s="74"/>
      <c r="B80" s="75"/>
      <c r="C80" s="75"/>
      <c r="D80" s="62"/>
      <c r="E80" s="98" t="str">
        <f>'[1]Tytuł'!$C$14</f>
        <v>Katarzyna Krajowska</v>
      </c>
      <c r="F80" s="75"/>
      <c r="G80" s="75"/>
      <c r="H80" s="96"/>
      <c r="I80" s="62"/>
      <c r="J80" s="62"/>
      <c r="K80" s="62"/>
      <c r="L80" s="62"/>
      <c r="M80" s="96"/>
      <c r="N80" s="91"/>
      <c r="O80" s="62"/>
      <c r="P80" s="83"/>
      <c r="Q80" s="5"/>
      <c r="R80" s="5"/>
      <c r="S80" s="5"/>
      <c r="T80" s="5"/>
      <c r="U80" s="5"/>
    </row>
    <row r="81" spans="1:21" ht="9" customHeight="1">
      <c r="A81" s="99"/>
      <c r="B81" s="100"/>
      <c r="C81" s="100"/>
      <c r="D81" s="100"/>
      <c r="E81" s="100"/>
      <c r="F81" s="100"/>
      <c r="G81" s="100"/>
      <c r="H81" s="100"/>
      <c r="I81" s="100"/>
      <c r="J81" s="100"/>
      <c r="K81" s="100"/>
      <c r="L81" s="100"/>
      <c r="M81" s="101"/>
      <c r="N81" s="102"/>
      <c r="O81" s="100"/>
      <c r="P81" s="103"/>
      <c r="Q81" s="5"/>
      <c r="R81" s="5"/>
      <c r="S81" s="5"/>
      <c r="T81" s="5"/>
      <c r="U81" s="5"/>
    </row>
    <row r="82" spans="1:21" ht="18" customHeight="1">
      <c r="A82" s="1" t="str">
        <f>'[1]Tytuł'!$C$10</f>
        <v>WTK-5</v>
      </c>
      <c r="B82" s="1"/>
      <c r="C82" s="1"/>
      <c r="D82" s="1"/>
      <c r="E82" s="1"/>
      <c r="F82" s="1"/>
      <c r="G82" s="1"/>
      <c r="H82" s="2" t="s">
        <v>0</v>
      </c>
      <c r="I82" s="3" t="str">
        <f>'[1]Tytuł'!$C$14</f>
        <v>Katarzyna Krajowska</v>
      </c>
      <c r="J82" s="2"/>
      <c r="K82" s="3"/>
      <c r="L82" s="1"/>
      <c r="M82" s="1"/>
      <c r="N82" s="1"/>
      <c r="O82" s="1"/>
      <c r="P82" s="1"/>
      <c r="Q82" s="5"/>
      <c r="R82" s="5"/>
      <c r="S82" s="5"/>
      <c r="T82" s="5"/>
      <c r="U82" s="5"/>
    </row>
    <row r="83" spans="1:21" ht="12.75">
      <c r="A83" s="5"/>
      <c r="B83" s="5"/>
      <c r="C83" s="5"/>
      <c r="D83" s="5"/>
      <c r="E83" s="5"/>
      <c r="F83" s="5"/>
      <c r="G83" s="5"/>
      <c r="H83" s="2" t="s">
        <v>1</v>
      </c>
      <c r="I83" s="3" t="str">
        <f>'[1]Tytuł'!$G$10</f>
        <v>Skrzaty</v>
      </c>
      <c r="J83" s="2"/>
      <c r="K83" s="3"/>
      <c r="L83" s="5"/>
      <c r="M83" s="5"/>
      <c r="N83" s="5"/>
      <c r="O83" s="5"/>
      <c r="P83" s="5"/>
      <c r="Q83" s="5"/>
      <c r="R83" s="5"/>
      <c r="S83" s="5"/>
      <c r="T83" s="5"/>
      <c r="U83" s="5"/>
    </row>
    <row r="84" spans="1:21" ht="12.75">
      <c r="A84" s="5"/>
      <c r="B84" s="6" t="s">
        <v>2</v>
      </c>
      <c r="C84" s="6"/>
      <c r="D84" s="5"/>
      <c r="E84" s="5"/>
      <c r="F84" s="5"/>
      <c r="G84" s="5"/>
      <c r="H84" s="2" t="s">
        <v>3</v>
      </c>
      <c r="I84" s="3" t="str">
        <f>'[1]Tytuł'!$G$12</f>
        <v>Warszawa</v>
      </c>
      <c r="J84" s="2"/>
      <c r="K84" s="3"/>
      <c r="L84" s="5"/>
      <c r="M84" s="5"/>
      <c r="N84" s="5"/>
      <c r="O84" s="5"/>
      <c r="P84" s="5"/>
      <c r="Q84" s="5"/>
      <c r="R84" s="5"/>
      <c r="S84" s="5"/>
      <c r="T84" s="5"/>
      <c r="U84" s="5"/>
    </row>
    <row r="85" spans="1:21" ht="12.75">
      <c r="A85" s="5"/>
      <c r="B85" s="7" t="s">
        <v>4</v>
      </c>
      <c r="C85" s="7"/>
      <c r="D85" s="5"/>
      <c r="E85" s="5"/>
      <c r="F85" s="5"/>
      <c r="G85" s="9"/>
      <c r="H85" s="2" t="s">
        <v>5</v>
      </c>
      <c r="I85" s="3" t="str">
        <f>'[1]Tytuł'!$G$14</f>
        <v>25-27.02.2012</v>
      </c>
      <c r="J85" s="2"/>
      <c r="K85" s="3"/>
      <c r="L85" s="5"/>
      <c r="M85" s="5"/>
      <c r="N85" s="5"/>
      <c r="O85" s="5"/>
      <c r="P85" s="5"/>
      <c r="Q85" s="5"/>
      <c r="R85" s="5"/>
      <c r="S85" s="5"/>
      <c r="T85" s="5"/>
      <c r="U85" s="5"/>
    </row>
    <row r="86" spans="1:21" ht="9.75" customHeight="1">
      <c r="A86" s="5"/>
      <c r="B86" s="5"/>
      <c r="C86" s="5"/>
      <c r="D86" s="5"/>
      <c r="E86" s="8" t="s">
        <v>41</v>
      </c>
      <c r="F86" s="5"/>
      <c r="G86" s="5"/>
      <c r="H86" s="5"/>
      <c r="I86" s="5"/>
      <c r="J86" s="5"/>
      <c r="K86" s="5"/>
      <c r="L86" s="5"/>
      <c r="M86" s="5"/>
      <c r="N86" s="5"/>
      <c r="O86" s="5"/>
      <c r="P86" s="5"/>
      <c r="Q86" s="5"/>
      <c r="R86" s="5"/>
      <c r="S86" s="5"/>
      <c r="T86" s="5"/>
      <c r="U86" s="5"/>
    </row>
    <row r="87" spans="1:21" ht="9.75" customHeight="1">
      <c r="A87" s="10"/>
      <c r="B87" s="11" t="s">
        <v>7</v>
      </c>
      <c r="C87" s="11" t="s">
        <v>8</v>
      </c>
      <c r="D87" s="11" t="s">
        <v>9</v>
      </c>
      <c r="E87" s="10" t="s">
        <v>10</v>
      </c>
      <c r="F87" s="10"/>
      <c r="G87" s="11" t="s">
        <v>11</v>
      </c>
      <c r="H87" s="10"/>
      <c r="I87" s="11" t="s">
        <v>12</v>
      </c>
      <c r="J87" s="11"/>
      <c r="K87" s="11" t="s">
        <v>14</v>
      </c>
      <c r="L87" s="11"/>
      <c r="M87" s="11" t="s">
        <v>15</v>
      </c>
      <c r="N87" s="11"/>
      <c r="O87" s="11" t="s">
        <v>35</v>
      </c>
      <c r="P87" s="10"/>
      <c r="Q87" s="5"/>
      <c r="R87" s="5"/>
      <c r="S87" s="5"/>
      <c r="T87" s="5"/>
      <c r="U87" s="5"/>
    </row>
    <row r="88" spans="1:21" ht="6" customHeight="1">
      <c r="A88" s="12"/>
      <c r="B88" s="5"/>
      <c r="C88" s="5"/>
      <c r="D88" s="5"/>
      <c r="E88" s="5"/>
      <c r="F88" s="5"/>
      <c r="G88" s="5"/>
      <c r="H88" s="5"/>
      <c r="I88" s="5"/>
      <c r="J88" s="5"/>
      <c r="K88" s="5"/>
      <c r="L88" s="5"/>
      <c r="M88" s="5"/>
      <c r="N88" s="5"/>
      <c r="O88" s="5"/>
      <c r="P88" s="5"/>
      <c r="Q88" s="5"/>
      <c r="R88" s="5"/>
      <c r="S88" s="5"/>
      <c r="T88" s="5"/>
      <c r="U88" s="5"/>
    </row>
    <row r="89" spans="1:21" ht="9" customHeight="1">
      <c r="A89" s="14">
        <v>33</v>
      </c>
      <c r="B89" s="15">
        <f>IF($D89="","",VLOOKUP($D89,'[1]Lista TG(S)'!$A$9:$J$72,7))</f>
        <v>0</v>
      </c>
      <c r="C89" s="15">
        <f>IF($D89="","",VLOOKUP($D89,'[1]Lista TG(S)'!$A$9:$J$72,8))</f>
        <v>78</v>
      </c>
      <c r="D89" s="16">
        <v>8</v>
      </c>
      <c r="E89" s="17" t="str">
        <f>IF($D89="","",VLOOKUP($D89,'[1]Lista TG(S)'!$A$9:$J$72,10))</f>
        <v>ZARĘBA, Krzysztof</v>
      </c>
      <c r="F89" s="18"/>
      <c r="G89" s="12" t="str">
        <f>IF($D89="","",VLOOKUP($D89,'[1]Lista TG(S)'!$A$9:$J$72,4))</f>
        <v>KS Warszawianka</v>
      </c>
      <c r="H89" s="5"/>
      <c r="I89" s="5"/>
      <c r="J89" s="5"/>
      <c r="K89" s="5"/>
      <c r="L89" s="5"/>
      <c r="M89" s="5"/>
      <c r="N89" s="5"/>
      <c r="O89" s="5"/>
      <c r="P89" s="5"/>
      <c r="Q89" s="5"/>
      <c r="R89" s="19" t="str">
        <f>IF($D89="","",VLOOKUP($D89,'[1]Lista TG(S)'!$A$9:$J$72,2))</f>
        <v>Zaręba</v>
      </c>
      <c r="S89" s="5"/>
      <c r="T89" s="5"/>
      <c r="U89" s="5"/>
    </row>
    <row r="90" spans="1:21" ht="9" customHeight="1">
      <c r="A90" s="20"/>
      <c r="B90" s="21"/>
      <c r="C90" s="21"/>
      <c r="D90" s="22"/>
      <c r="E90" s="23"/>
      <c r="F90" s="24"/>
      <c r="G90" s="25"/>
      <c r="H90" s="26" t="s">
        <v>16</v>
      </c>
      <c r="I90" s="27" t="str">
        <f>UPPER(IF(OR(H90="a",H90="as"),R89,IF(OR(H90="b",H90="bs"),R91,)))</f>
        <v>ZARĘBA</v>
      </c>
      <c r="J90" s="28"/>
      <c r="K90" s="29"/>
      <c r="L90" s="5"/>
      <c r="M90" s="5"/>
      <c r="N90" s="5"/>
      <c r="O90" s="5"/>
      <c r="P90" s="5"/>
      <c r="Q90" s="5"/>
      <c r="R90" s="19"/>
      <c r="S90" s="5"/>
      <c r="T90" s="5"/>
      <c r="U90" s="5"/>
    </row>
    <row r="91" spans="1:21" ht="9" customHeight="1">
      <c r="A91" s="30">
        <v>34</v>
      </c>
      <c r="B91" s="31">
        <f>IF($D91="","",VLOOKUP($D91,'[1]Lista TG(S)'!$A$9:$J$72,7))</f>
        <v>0</v>
      </c>
      <c r="C91" s="31">
        <f>IF($D91="","",VLOOKUP($D91,'[1]Lista TG(S)'!$A$9:$J$72,8))</f>
        <v>0</v>
      </c>
      <c r="D91" s="32">
        <v>42</v>
      </c>
      <c r="E91" s="33" t="str">
        <f>IF($D91="","",VLOOKUP($D91,'[1]Lista TG(S)'!$A$9:$J$72,10))</f>
        <v>BYE, </v>
      </c>
      <c r="F91" s="34"/>
      <c r="G91" s="35">
        <f>IF($D91="","",VLOOKUP($D91,'[1]Lista TG(S)'!$A$9:$J$72,4))</f>
        <v>0</v>
      </c>
      <c r="H91" s="36"/>
      <c r="I91" s="23"/>
      <c r="J91" s="37">
        <f>IF(OR(H90="a",H90="as"),D89,IF(OR(H90="b",H90="bs"),D91,))</f>
        <v>8</v>
      </c>
      <c r="K91" s="38">
        <f>IF(OR(H90="a",H90="as"),D91,IF(OR(H90="b",H90="bs"),D89,))</f>
        <v>42</v>
      </c>
      <c r="L91" s="5"/>
      <c r="M91" s="5"/>
      <c r="N91" s="5"/>
      <c r="O91" s="5"/>
      <c r="P91" s="5"/>
      <c r="Q91" s="5"/>
      <c r="R91" s="19" t="str">
        <f>IF($D91="","",VLOOKUP($D91,'[1]Lista TG(S)'!$A$9:$J$72,2))</f>
        <v>bye</v>
      </c>
      <c r="S91" s="5"/>
      <c r="T91" s="5"/>
      <c r="U91" s="5"/>
    </row>
    <row r="92" spans="1:21" ht="9" customHeight="1">
      <c r="A92" s="14"/>
      <c r="B92" s="39"/>
      <c r="C92" s="39"/>
      <c r="D92" s="40"/>
      <c r="E92" s="19"/>
      <c r="F92" s="5"/>
      <c r="G92" s="41"/>
      <c r="H92" s="42"/>
      <c r="I92" s="43"/>
      <c r="J92" s="44" t="s">
        <v>20</v>
      </c>
      <c r="K92" s="27" t="str">
        <f>UPPER(IF(OR(J92="a",J92="as"),I90,IF(OR(J92="b",J92="bs"),I94,)))</f>
        <v>ZARĘBA</v>
      </c>
      <c r="L92" s="45"/>
      <c r="M92" s="46"/>
      <c r="N92" s="5"/>
      <c r="O92" s="5"/>
      <c r="P92" s="5"/>
      <c r="Q92" s="5"/>
      <c r="R92" s="13"/>
      <c r="S92" s="5"/>
      <c r="T92" s="5"/>
      <c r="U92" s="5"/>
    </row>
    <row r="93" spans="1:21" ht="9" customHeight="1">
      <c r="A93" s="14">
        <v>35</v>
      </c>
      <c r="B93" s="31">
        <f>IF($D93="","",VLOOKUP($D93,'[1]Lista TG(S)'!$A$9:$J$72,7))</f>
        <v>0</v>
      </c>
      <c r="C93" s="31">
        <f>IF($D93="","",VLOOKUP($D93,'[1]Lista TG(S)'!$A$9:$J$72,8))</f>
        <v>0</v>
      </c>
      <c r="D93" s="32">
        <v>42</v>
      </c>
      <c r="E93" s="33" t="str">
        <f>IF($D93="","",VLOOKUP($D93,'[1]Lista TG(S)'!$A$9:$J$72,10))</f>
        <v>BYE, </v>
      </c>
      <c r="F93" s="34"/>
      <c r="G93" s="35">
        <f>IF($D93="","",VLOOKUP($D93,'[1]Lista TG(S)'!$A$9:$J$72,4))</f>
        <v>0</v>
      </c>
      <c r="H93" s="42"/>
      <c r="I93" s="43"/>
      <c r="J93" s="44"/>
      <c r="K93" s="23" t="s">
        <v>42</v>
      </c>
      <c r="L93" s="37">
        <f>IF(OR(J92="a",J92="as"),J91,IF(OR(J92="b",J92="bs"),J95,))</f>
        <v>8</v>
      </c>
      <c r="M93" s="38">
        <f>IF(OR(J92="a",J92="as"),J95,IF(OR(J92="b",J92="bs"),J91,))</f>
        <v>24</v>
      </c>
      <c r="N93" s="5"/>
      <c r="O93" s="5"/>
      <c r="P93" s="5"/>
      <c r="Q93" s="5"/>
      <c r="R93" s="19" t="str">
        <f>IF($D93="","",VLOOKUP($D93,'[1]Lista TG(S)'!$A$9:$J$72,2))</f>
        <v>bye</v>
      </c>
      <c r="S93" s="5"/>
      <c r="T93" s="5"/>
      <c r="U93" s="5"/>
    </row>
    <row r="94" spans="1:21" ht="9" customHeight="1">
      <c r="A94" s="20"/>
      <c r="B94" s="21"/>
      <c r="C94" s="21"/>
      <c r="D94" s="22"/>
      <c r="E94" s="23"/>
      <c r="F94" s="24"/>
      <c r="G94" s="25"/>
      <c r="H94" s="26" t="s">
        <v>18</v>
      </c>
      <c r="I94" s="27" t="str">
        <f>UPPER(IF(OR(H94="a",H94="as"),R93,IF(OR(H94="b",H94="bs"),R95,)))</f>
        <v>KOWALIK</v>
      </c>
      <c r="J94" s="47"/>
      <c r="K94" s="29"/>
      <c r="L94" s="44"/>
      <c r="M94" s="5"/>
      <c r="N94" s="5"/>
      <c r="O94" s="5"/>
      <c r="P94" s="5"/>
      <c r="Q94" s="5"/>
      <c r="R94" s="13"/>
      <c r="S94" s="5"/>
      <c r="T94" s="5"/>
      <c r="U94" s="5"/>
    </row>
    <row r="95" spans="1:21" ht="9" customHeight="1">
      <c r="A95" s="30">
        <v>36</v>
      </c>
      <c r="B95" s="31">
        <f>IF($D95="","",VLOOKUP($D95,'[1]Lista TG(S)'!$A$9:$J$72,7))</f>
        <v>0</v>
      </c>
      <c r="C95" s="31">
        <f>IF($D95="","",VLOOKUP($D95,'[1]Lista TG(S)'!$A$9:$J$72,8))</f>
        <v>192</v>
      </c>
      <c r="D95" s="32">
        <v>24</v>
      </c>
      <c r="E95" s="33" t="str">
        <f>IF($D95="","",VLOOKUP($D95,'[1]Lista TG(S)'!$A$9:$J$72,10))</f>
        <v>KOWALIK, Dominik</v>
      </c>
      <c r="F95" s="34"/>
      <c r="G95" s="35" t="str">
        <f>IF($D95="","",VLOOKUP($D95,'[1]Lista TG(S)'!$A$9:$J$72,4))</f>
        <v>RKT Return Radom</v>
      </c>
      <c r="H95" s="36"/>
      <c r="I95" s="19"/>
      <c r="J95" s="48">
        <f>IF(OR(H94="a",H94="as"),D93,IF(OR(H94="b",H94="bs"),D95,))</f>
        <v>24</v>
      </c>
      <c r="K95" s="38">
        <f>IF(OR(H94="a",H94="as"),D95,IF(OR(H94="b",H94="bs"),D93,))</f>
        <v>42</v>
      </c>
      <c r="L95" s="44"/>
      <c r="M95" s="5"/>
      <c r="N95" s="5"/>
      <c r="O95" s="5"/>
      <c r="P95" s="5"/>
      <c r="Q95" s="5"/>
      <c r="R95" s="19" t="str">
        <f>IF($D95="","",VLOOKUP($D95,'[1]Lista TG(S)'!$A$9:$J$72,2))</f>
        <v>Kowalik</v>
      </c>
      <c r="S95" s="5"/>
      <c r="T95" s="5"/>
      <c r="U95" s="5"/>
    </row>
    <row r="96" spans="1:21" ht="9" customHeight="1">
      <c r="A96" s="14"/>
      <c r="B96" s="39"/>
      <c r="C96" s="39"/>
      <c r="D96" s="40"/>
      <c r="E96" s="19"/>
      <c r="F96" s="5"/>
      <c r="G96" s="41"/>
      <c r="H96" s="42"/>
      <c r="I96" s="5"/>
      <c r="J96" s="42"/>
      <c r="K96" s="43"/>
      <c r="L96" s="44" t="s">
        <v>20</v>
      </c>
      <c r="M96" s="27" t="str">
        <f>UPPER(IF(OR(L96="a",L96="as"),K92,IF(OR(L96="b",L96="bs"),K100,)))</f>
        <v>ZARĘBA</v>
      </c>
      <c r="N96" s="45"/>
      <c r="O96" s="46"/>
      <c r="P96" s="5"/>
      <c r="Q96" s="5"/>
      <c r="R96" s="13"/>
      <c r="S96" s="5"/>
      <c r="T96" s="5"/>
      <c r="U96" s="5"/>
    </row>
    <row r="97" spans="1:21" ht="9" customHeight="1">
      <c r="A97" s="14">
        <v>37</v>
      </c>
      <c r="B97" s="31">
        <f>IF($D97="","",VLOOKUP($D97,'[1]Lista TG(S)'!$A$9:$J$72,7))</f>
        <v>0</v>
      </c>
      <c r="C97" s="31" t="str">
        <f>IF($D97="","",VLOOKUP($D97,'[1]Lista TG(S)'!$A$9:$J$72,8))</f>
        <v>nr</v>
      </c>
      <c r="D97" s="32">
        <v>30</v>
      </c>
      <c r="E97" s="33" t="str">
        <f>IF($D97="","",VLOOKUP($D97,'[1]Lista TG(S)'!$A$9:$J$72,10))</f>
        <v>BĄKOWSKI, Jakub</v>
      </c>
      <c r="F97" s="34"/>
      <c r="G97" s="35" t="str">
        <f>IF($D97="","",VLOOKUP($D97,'[1]Lista TG(S)'!$A$9:$J$72,4))</f>
        <v>NST</v>
      </c>
      <c r="H97" s="42"/>
      <c r="I97" s="5"/>
      <c r="J97" s="42"/>
      <c r="K97" s="43"/>
      <c r="L97" s="44"/>
      <c r="M97" s="23" t="s">
        <v>43</v>
      </c>
      <c r="N97" s="37">
        <f>IF(OR(L96="a",L96="as"),L93,IF(OR(L96="b",L96="bs"),L101,))</f>
        <v>8</v>
      </c>
      <c r="O97" s="38">
        <f>IF(OR(L96="a",L96="as"),L101,IF(OR(L96="b",L96="bs"),L93,))</f>
        <v>12</v>
      </c>
      <c r="P97" s="5"/>
      <c r="Q97" s="5"/>
      <c r="R97" s="19" t="str">
        <f>IF($D97="","",VLOOKUP($D97,'[1]Lista TG(S)'!$A$9:$J$72,2))</f>
        <v>Bąkowski</v>
      </c>
      <c r="S97" s="5"/>
      <c r="T97" s="5"/>
      <c r="U97" s="5"/>
    </row>
    <row r="98" spans="1:21" ht="9" customHeight="1">
      <c r="A98" s="20"/>
      <c r="B98" s="21"/>
      <c r="C98" s="21"/>
      <c r="D98" s="22"/>
      <c r="E98" s="23"/>
      <c r="F98" s="24"/>
      <c r="G98" s="25"/>
      <c r="H98" s="26" t="s">
        <v>20</v>
      </c>
      <c r="I98" s="27" t="str">
        <f>UPPER(IF(OR(H98="a",H98="as"),R97,IF(OR(H98="b",H98="bs"),R99,)))</f>
        <v>BĄKOWSKI</v>
      </c>
      <c r="J98" s="28"/>
      <c r="K98" s="29"/>
      <c r="L98" s="44"/>
      <c r="M98" s="43"/>
      <c r="N98" s="49"/>
      <c r="O98" s="5"/>
      <c r="P98" s="5"/>
      <c r="Q98" s="5"/>
      <c r="R98" s="13"/>
      <c r="S98" s="5"/>
      <c r="T98" s="5"/>
      <c r="U98" s="5"/>
    </row>
    <row r="99" spans="1:21" ht="9" customHeight="1">
      <c r="A99" s="30">
        <v>38</v>
      </c>
      <c r="B99" s="31">
        <f>IF($D99="","",VLOOKUP($D99,'[1]Lista TG(S)'!$A$9:$J$72,7))</f>
        <v>0</v>
      </c>
      <c r="C99" s="31" t="str">
        <f>IF($D99="","",VLOOKUP($D99,'[1]Lista TG(S)'!$A$9:$J$72,8))</f>
        <v>nr</v>
      </c>
      <c r="D99" s="32">
        <v>41</v>
      </c>
      <c r="E99" s="33" t="str">
        <f>IF($D99="","",VLOOKUP($D99,'[1]Lista TG(S)'!$A$9:$J$72,10))</f>
        <v>JARKOWSKI, Mateusz</v>
      </c>
      <c r="F99" s="34"/>
      <c r="G99" s="35" t="str">
        <f>IF($D99="","",VLOOKUP($D99,'[1]Lista TG(S)'!$A$9:$J$72,4))</f>
        <v>Dwójka Siedlce</v>
      </c>
      <c r="H99" s="36"/>
      <c r="I99" s="23" t="s">
        <v>44</v>
      </c>
      <c r="J99" s="37">
        <f>IF(OR(H98="a",H98="as"),D97,IF(OR(H98="b",H98="bs"),D99,))</f>
        <v>30</v>
      </c>
      <c r="K99" s="38">
        <f>IF(OR(H98="a",H98="as"),D99,IF(OR(H98="b",H98="bs"),D97,))</f>
        <v>41</v>
      </c>
      <c r="L99" s="44"/>
      <c r="M99" s="43"/>
      <c r="N99" s="49"/>
      <c r="O99" s="5"/>
      <c r="P99" s="5"/>
      <c r="Q99" s="5"/>
      <c r="R99" s="19" t="str">
        <f>IF($D99="","",VLOOKUP($D99,'[1]Lista TG(S)'!$A$9:$J$72,2))</f>
        <v>Jarkowski</v>
      </c>
      <c r="S99" s="5"/>
      <c r="T99" s="5"/>
      <c r="U99" s="5"/>
    </row>
    <row r="100" spans="1:21" ht="9" customHeight="1">
      <c r="A100" s="14"/>
      <c r="B100" s="39"/>
      <c r="C100" s="39"/>
      <c r="D100" s="40"/>
      <c r="E100" s="19"/>
      <c r="F100" s="5"/>
      <c r="G100" s="41"/>
      <c r="H100" s="42"/>
      <c r="I100" s="43"/>
      <c r="J100" s="44" t="s">
        <v>22</v>
      </c>
      <c r="K100" s="27" t="str">
        <f>UPPER(IF(OR(J100="a",J100="as"),I98,IF(OR(J100="b",J100="bs"),I102,)))</f>
        <v>SZPAK</v>
      </c>
      <c r="L100" s="36"/>
      <c r="M100" s="43"/>
      <c r="N100" s="49"/>
      <c r="O100" s="5"/>
      <c r="P100" s="5"/>
      <c r="Q100" s="5"/>
      <c r="R100" s="13"/>
      <c r="S100" s="5"/>
      <c r="T100" s="5"/>
      <c r="U100" s="5"/>
    </row>
    <row r="101" spans="1:21" ht="9" customHeight="1">
      <c r="A101" s="14">
        <v>39</v>
      </c>
      <c r="B101" s="31">
        <f>IF($D101="","",VLOOKUP($D101,'[1]Lista TG(S)'!$A$9:$J$72,7))</f>
        <v>0</v>
      </c>
      <c r="C101" s="31">
        <f>IF($D101="","",VLOOKUP($D101,'[1]Lista TG(S)'!$A$9:$J$72,8))</f>
        <v>0</v>
      </c>
      <c r="D101" s="32">
        <v>42</v>
      </c>
      <c r="E101" s="33" t="str">
        <f>IF($D101="","",VLOOKUP($D101,'[1]Lista TG(S)'!$A$9:$J$72,10))</f>
        <v>BYE, </v>
      </c>
      <c r="F101" s="34"/>
      <c r="G101" s="35">
        <f>IF($D101="","",VLOOKUP($D101,'[1]Lista TG(S)'!$A$9:$J$72,4))</f>
        <v>0</v>
      </c>
      <c r="H101" s="42"/>
      <c r="I101" s="43"/>
      <c r="J101" s="44"/>
      <c r="K101" s="19" t="s">
        <v>45</v>
      </c>
      <c r="L101" s="48">
        <f>IF(OR(J100="a",J100="as"),J99,IF(OR(J100="b",J100="bs"),J103,))</f>
        <v>12</v>
      </c>
      <c r="M101" s="38">
        <f>IF(OR(J100="a",J100="as"),J103,IF(OR(J100="b",J100="bs"),J99,))</f>
        <v>30</v>
      </c>
      <c r="N101" s="49"/>
      <c r="O101" s="5"/>
      <c r="P101" s="5"/>
      <c r="Q101" s="5"/>
      <c r="R101" s="19" t="str">
        <f>IF($D101="","",VLOOKUP($D101,'[1]Lista TG(S)'!$A$9:$J$72,2))</f>
        <v>bye</v>
      </c>
      <c r="S101" s="5"/>
      <c r="T101" s="5"/>
      <c r="U101" s="5"/>
    </row>
    <row r="102" spans="1:21" ht="9" customHeight="1">
      <c r="A102" s="20"/>
      <c r="B102" s="21"/>
      <c r="C102" s="21"/>
      <c r="D102" s="22"/>
      <c r="E102" s="23"/>
      <c r="F102" s="24"/>
      <c r="G102" s="25"/>
      <c r="H102" s="26" t="s">
        <v>22</v>
      </c>
      <c r="I102" s="27" t="str">
        <f>UPPER(IF(OR(H102="a",H102="as"),R101,IF(OR(H102="b",H102="bs"),R103,)))</f>
        <v>SZPAK</v>
      </c>
      <c r="J102" s="36"/>
      <c r="K102" s="5"/>
      <c r="L102" s="42"/>
      <c r="M102" s="43"/>
      <c r="N102" s="49"/>
      <c r="O102" s="5"/>
      <c r="P102" s="5"/>
      <c r="Q102" s="5"/>
      <c r="R102" s="13"/>
      <c r="S102" s="5"/>
      <c r="T102" s="5"/>
      <c r="U102" s="5"/>
    </row>
    <row r="103" spans="1:21" ht="9" customHeight="1">
      <c r="A103" s="30">
        <v>40</v>
      </c>
      <c r="B103" s="50">
        <f>IF($D103="","",VLOOKUP($D103,'[1]Lista TG(S)'!$A$9:$J$72,7))</f>
        <v>0</v>
      </c>
      <c r="C103" s="50">
        <f>IF($D103="","",VLOOKUP($D103,'[1]Lista TG(S)'!$A$9:$J$72,8))</f>
        <v>111</v>
      </c>
      <c r="D103" s="16">
        <v>12</v>
      </c>
      <c r="E103" s="51" t="str">
        <f>IF($D103="","",VLOOKUP($D103,'[1]Lista TG(S)'!$A$9:$J$72,10))</f>
        <v>SZPAK, Szymon</v>
      </c>
      <c r="F103" s="52"/>
      <c r="G103" s="53" t="str">
        <f>IF($D103="","",VLOOKUP($D103,'[1]Lista TG(S)'!$A$9:$J$72,4))</f>
        <v>WKT Mera</v>
      </c>
      <c r="H103" s="36"/>
      <c r="I103" s="19"/>
      <c r="J103" s="48">
        <f>IF(OR(H102="a",H102="as"),D101,IF(OR(H102="b",H102="bs"),D103,))</f>
        <v>12</v>
      </c>
      <c r="K103" s="38">
        <f>IF(OR(H102="a",H102="as"),D103,IF(OR(H102="b",H102="bs"),D101,))</f>
        <v>42</v>
      </c>
      <c r="L103" s="42"/>
      <c r="M103" s="43"/>
      <c r="N103" s="49"/>
      <c r="O103" s="5"/>
      <c r="P103" s="5"/>
      <c r="Q103" s="43"/>
      <c r="R103" s="19" t="str">
        <f>IF($D103="","",VLOOKUP($D103,'[1]Lista TG(S)'!$A$9:$J$72,2))</f>
        <v>Szpak</v>
      </c>
      <c r="S103" s="5"/>
      <c r="T103" s="5"/>
      <c r="U103" s="5"/>
    </row>
    <row r="104" spans="1:21" ht="9" customHeight="1">
      <c r="A104" s="14"/>
      <c r="B104" s="39"/>
      <c r="C104" s="39"/>
      <c r="D104" s="40"/>
      <c r="E104" s="19"/>
      <c r="F104" s="5"/>
      <c r="G104" s="41"/>
      <c r="H104" s="42"/>
      <c r="I104" s="5"/>
      <c r="J104" s="42"/>
      <c r="K104" s="54"/>
      <c r="L104" s="42"/>
      <c r="M104" s="43"/>
      <c r="N104" s="44" t="s">
        <v>22</v>
      </c>
      <c r="O104" s="27" t="str">
        <f>UPPER(IF(OR(N104="a",N104="as"),M96,IF(OR(N104="b",N104="bs"),M112,)))</f>
        <v>PASZKOWSKI</v>
      </c>
      <c r="P104" s="5"/>
      <c r="Q104" s="43"/>
      <c r="R104" s="13"/>
      <c r="S104" s="5"/>
      <c r="T104" s="5"/>
      <c r="U104" s="5"/>
    </row>
    <row r="105" spans="1:21" ht="9" customHeight="1">
      <c r="A105" s="14">
        <v>41</v>
      </c>
      <c r="B105" s="15">
        <f>IF($D105="","",VLOOKUP($D105,'[1]Lista TG(S)'!$A$9:$J$72,7))</f>
        <v>0</v>
      </c>
      <c r="C105" s="15">
        <f>IF($D105="","",VLOOKUP($D105,'[1]Lista TG(S)'!$A$9:$J$72,8))</f>
        <v>116</v>
      </c>
      <c r="D105" s="16">
        <v>13</v>
      </c>
      <c r="E105" s="17" t="str">
        <f>IF($D105="","",VLOOKUP($D105,'[1]Lista TG(S)'!$A$9:$J$72,10))</f>
        <v>PASZKOWSKI, Mikołaj</v>
      </c>
      <c r="F105" s="18"/>
      <c r="G105" s="12" t="str">
        <f>IF($D105="","",VLOOKUP($D105,'[1]Lista TG(S)'!$A$9:$J$72,4))</f>
        <v>WTS DeSki</v>
      </c>
      <c r="H105" s="42"/>
      <c r="I105" s="5"/>
      <c r="J105" s="42"/>
      <c r="K105" s="5"/>
      <c r="L105" s="42"/>
      <c r="M105" s="43"/>
      <c r="N105" s="49"/>
      <c r="O105" s="23" t="s">
        <v>44</v>
      </c>
      <c r="P105" s="55">
        <f>IF(OR(N104="a",N104="as"),N97,IF(OR(N104="b",N104="bs"),N113,))</f>
        <v>13</v>
      </c>
      <c r="Q105" s="38">
        <f>IF(OR(N104="a",N104="as"),N113,IF(OR(N104="b",N104="bs"),N97,))</f>
        <v>8</v>
      </c>
      <c r="R105" s="19" t="str">
        <f>IF($D105="","",VLOOKUP($D105,'[1]Lista TG(S)'!$A$9:$J$72,2))</f>
        <v>Paszkowski</v>
      </c>
      <c r="S105" s="5"/>
      <c r="T105" s="5"/>
      <c r="U105" s="5"/>
    </row>
    <row r="106" spans="1:21" ht="9" customHeight="1">
      <c r="A106" s="20"/>
      <c r="B106" s="21"/>
      <c r="C106" s="21"/>
      <c r="D106" s="22"/>
      <c r="E106" s="23"/>
      <c r="F106" s="24"/>
      <c r="G106" s="25"/>
      <c r="H106" s="26" t="s">
        <v>16</v>
      </c>
      <c r="I106" s="27" t="str">
        <f>UPPER(IF(OR(H106="a",H106="as"),R105,IF(OR(H106="b",H106="bs"),R107,)))</f>
        <v>PASZKOWSKI</v>
      </c>
      <c r="J106" s="28"/>
      <c r="K106" s="29"/>
      <c r="L106" s="42"/>
      <c r="M106" s="43"/>
      <c r="N106" s="49"/>
      <c r="O106" s="43"/>
      <c r="P106" s="43"/>
      <c r="Q106" s="43"/>
      <c r="R106" s="13"/>
      <c r="S106" s="5"/>
      <c r="T106" s="5"/>
      <c r="U106" s="5"/>
    </row>
    <row r="107" spans="1:21" ht="9" customHeight="1">
      <c r="A107" s="30">
        <v>42</v>
      </c>
      <c r="B107" s="31">
        <f>IF($D107="","",VLOOKUP($D107,'[1]Lista TG(S)'!$A$9:$J$72,7))</f>
        <v>0</v>
      </c>
      <c r="C107" s="31">
        <f>IF($D107="","",VLOOKUP($D107,'[1]Lista TG(S)'!$A$9:$J$72,8))</f>
        <v>0</v>
      </c>
      <c r="D107" s="32">
        <v>42</v>
      </c>
      <c r="E107" s="33" t="str">
        <f>IF($D107="","",VLOOKUP($D107,'[1]Lista TG(S)'!$A$9:$J$72,10))</f>
        <v>BYE, </v>
      </c>
      <c r="F107" s="34"/>
      <c r="G107" s="35">
        <f>IF($D107="","",VLOOKUP($D107,'[1]Lista TG(S)'!$A$9:$J$72,4))</f>
        <v>0</v>
      </c>
      <c r="H107" s="36"/>
      <c r="I107" s="23"/>
      <c r="J107" s="37">
        <f>IF(OR(H106="a",H106="as"),D105,IF(OR(H106="b",H106="bs"),D107,))</f>
        <v>13</v>
      </c>
      <c r="K107" s="38">
        <f>IF(OR(H106="a",H106="as"),D107,IF(OR(H106="b",H106="bs"),D105,))</f>
        <v>42</v>
      </c>
      <c r="L107" s="42"/>
      <c r="M107" s="43"/>
      <c r="N107" s="49"/>
      <c r="O107" s="43"/>
      <c r="P107" s="43"/>
      <c r="Q107" s="43"/>
      <c r="R107" s="19" t="str">
        <f>IF($D107="","",VLOOKUP($D107,'[1]Lista TG(S)'!$A$9:$J$72,2))</f>
        <v>bye</v>
      </c>
      <c r="S107" s="5"/>
      <c r="T107" s="5"/>
      <c r="U107" s="5"/>
    </row>
    <row r="108" spans="1:21" ht="9" customHeight="1">
      <c r="A108" s="14"/>
      <c r="B108" s="39"/>
      <c r="C108" s="39"/>
      <c r="D108" s="40"/>
      <c r="E108" s="19"/>
      <c r="F108" s="5"/>
      <c r="G108" s="41"/>
      <c r="H108" s="42"/>
      <c r="I108" s="43"/>
      <c r="J108" s="44" t="s">
        <v>16</v>
      </c>
      <c r="K108" s="27" t="str">
        <f>UPPER(IF(OR(J108="a",J108="as"),I106,IF(OR(J108="b",J108="bs"),I110,)))</f>
        <v>PASZKOWSKI</v>
      </c>
      <c r="L108" s="45"/>
      <c r="M108" s="46"/>
      <c r="N108" s="49"/>
      <c r="O108" s="43"/>
      <c r="P108" s="43"/>
      <c r="Q108" s="43"/>
      <c r="R108" s="13"/>
      <c r="S108" s="5"/>
      <c r="T108" s="5"/>
      <c r="U108" s="5"/>
    </row>
    <row r="109" spans="1:21" ht="9" customHeight="1">
      <c r="A109" s="14">
        <v>43</v>
      </c>
      <c r="B109" s="31">
        <f>IF($D109="","",VLOOKUP($D109,'[1]Lista TG(S)'!$A$9:$J$72,7))</f>
        <v>0</v>
      </c>
      <c r="C109" s="31" t="str">
        <f>IF($D109="","",VLOOKUP($D109,'[1]Lista TG(S)'!$A$9:$J$72,8))</f>
        <v>nr</v>
      </c>
      <c r="D109" s="32">
        <v>39</v>
      </c>
      <c r="E109" s="33" t="str">
        <f>IF($D109="","",VLOOKUP($D109,'[1]Lista TG(S)'!$A$9:$J$72,10))</f>
        <v>KULIG, Aleksander</v>
      </c>
      <c r="F109" s="34"/>
      <c r="G109" s="35" t="str">
        <f>IF($D109="","",VLOOKUP($D109,'[1]Lista TG(S)'!$A$9:$J$72,4))</f>
        <v>NST</v>
      </c>
      <c r="H109" s="42"/>
      <c r="I109" s="43"/>
      <c r="J109" s="44"/>
      <c r="K109" s="23" t="s">
        <v>46</v>
      </c>
      <c r="L109" s="37">
        <f>IF(OR(J108="a",J108="as"),J107,IF(OR(J108="b",J108="bs"),J111,))</f>
        <v>13</v>
      </c>
      <c r="M109" s="38">
        <f>IF(OR(J108="a",J108="as"),J111,IF(OR(J108="b",J108="bs"),J107,))</f>
        <v>39</v>
      </c>
      <c r="N109" s="49"/>
      <c r="O109" s="43"/>
      <c r="P109" s="43"/>
      <c r="Q109" s="43"/>
      <c r="R109" s="19" t="str">
        <f>IF($D109="","",VLOOKUP($D109,'[1]Lista TG(S)'!$A$9:$J$72,2))</f>
        <v>Kulig</v>
      </c>
      <c r="S109" s="5"/>
      <c r="T109" s="5"/>
      <c r="U109" s="5"/>
    </row>
    <row r="110" spans="1:21" ht="9" customHeight="1">
      <c r="A110" s="20"/>
      <c r="B110" s="21"/>
      <c r="C110" s="21"/>
      <c r="D110" s="22"/>
      <c r="E110" s="23"/>
      <c r="F110" s="24"/>
      <c r="G110" s="25"/>
      <c r="H110" s="26" t="s">
        <v>20</v>
      </c>
      <c r="I110" s="27" t="str">
        <f>UPPER(IF(OR(H110="a",H110="as"),R109,IF(OR(H110="b",H110="bs"),R111,)))</f>
        <v>KULIG</v>
      </c>
      <c r="J110" s="36"/>
      <c r="K110" s="43"/>
      <c r="L110" s="44"/>
      <c r="M110" s="43"/>
      <c r="N110" s="49"/>
      <c r="O110" s="43"/>
      <c r="P110" s="43"/>
      <c r="Q110" s="43"/>
      <c r="R110" s="13"/>
      <c r="S110" s="5"/>
      <c r="T110" s="5"/>
      <c r="U110" s="5"/>
    </row>
    <row r="111" spans="1:21" ht="9" customHeight="1">
      <c r="A111" s="30">
        <v>44</v>
      </c>
      <c r="B111" s="31">
        <f>IF($D111="","",VLOOKUP($D111,'[1]Lista TG(S)'!$A$9:$J$72,7))</f>
        <v>0</v>
      </c>
      <c r="C111" s="31">
        <f>IF($D111="","",VLOOKUP($D111,'[1]Lista TG(S)'!$A$9:$J$72,8))</f>
        <v>146</v>
      </c>
      <c r="D111" s="32">
        <v>18</v>
      </c>
      <c r="E111" s="33" t="str">
        <f>IF($D111="","",VLOOKUP($D111,'[1]Lista TG(S)'!$A$9:$J$72,10))</f>
        <v>SADOWSKI, Piotr</v>
      </c>
      <c r="F111" s="34"/>
      <c r="G111" s="35" t="str">
        <f>IF($D111="","",VLOOKUP($D111,'[1]Lista TG(S)'!$A$9:$J$72,4))</f>
        <v>UKS Sportteam</v>
      </c>
      <c r="H111" s="36"/>
      <c r="I111" s="19" t="s">
        <v>47</v>
      </c>
      <c r="J111" s="48">
        <f>IF(OR(H110="a",H110="as"),D109,IF(OR(H110="b",H110="bs"),D111,))</f>
        <v>39</v>
      </c>
      <c r="K111" s="38">
        <f>IF(OR(H110="a",H110="as"),D111,IF(OR(H110="b",H110="bs"),D109,))</f>
        <v>18</v>
      </c>
      <c r="L111" s="44"/>
      <c r="M111" s="43"/>
      <c r="N111" s="49"/>
      <c r="O111" s="43"/>
      <c r="P111" s="43"/>
      <c r="Q111" s="43"/>
      <c r="R111" s="19" t="str">
        <f>IF($D111="","",VLOOKUP($D111,'[1]Lista TG(S)'!$A$9:$J$72,2))</f>
        <v>Sadowski</v>
      </c>
      <c r="S111" s="5"/>
      <c r="T111" s="5"/>
      <c r="U111" s="5"/>
    </row>
    <row r="112" spans="1:21" ht="9" customHeight="1">
      <c r="A112" s="14"/>
      <c r="B112" s="39"/>
      <c r="C112" s="39"/>
      <c r="D112" s="40"/>
      <c r="E112" s="19"/>
      <c r="F112" s="5"/>
      <c r="G112" s="41"/>
      <c r="H112" s="42"/>
      <c r="I112" s="5"/>
      <c r="J112" s="42"/>
      <c r="K112" s="43"/>
      <c r="L112" s="44" t="s">
        <v>16</v>
      </c>
      <c r="M112" s="27" t="str">
        <f>UPPER(IF(OR(L112="a",L112="as"),K108,IF(OR(L112="b",L112="bs"),K116,)))</f>
        <v>PASZKOWSKI</v>
      </c>
      <c r="N112" s="56"/>
      <c r="O112" s="43"/>
      <c r="P112" s="43"/>
      <c r="Q112" s="43"/>
      <c r="R112" s="13"/>
      <c r="S112" s="5"/>
      <c r="T112" s="5"/>
      <c r="U112" s="5"/>
    </row>
    <row r="113" spans="1:21" ht="9" customHeight="1">
      <c r="A113" s="14">
        <v>45</v>
      </c>
      <c r="B113" s="31">
        <f>IF($D113="","",VLOOKUP($D113,'[1]Lista TG(S)'!$A$9:$J$72,7))</f>
        <v>0</v>
      </c>
      <c r="C113" s="31" t="str">
        <f>IF($D113="","",VLOOKUP($D113,'[1]Lista TG(S)'!$A$9:$J$72,8))</f>
        <v>nr</v>
      </c>
      <c r="D113" s="32">
        <v>31</v>
      </c>
      <c r="E113" s="33" t="str">
        <f>IF($D113="","",VLOOKUP($D113,'[1]Lista TG(S)'!$A$9:$J$72,10))</f>
        <v>BUĆKO, Filip</v>
      </c>
      <c r="F113" s="34"/>
      <c r="G113" s="35" t="str">
        <f>IF($D113="","",VLOOKUP($D113,'[1]Lista TG(S)'!$A$9:$J$72,4))</f>
        <v>NST</v>
      </c>
      <c r="H113" s="42"/>
      <c r="I113" s="5"/>
      <c r="J113" s="42"/>
      <c r="K113" s="43"/>
      <c r="L113" s="44"/>
      <c r="M113" s="19" t="s">
        <v>48</v>
      </c>
      <c r="N113" s="48">
        <f>IF(OR(L112="a",L112="as"),L109,IF(OR(L112="b",L112="bs"),L117,))</f>
        <v>13</v>
      </c>
      <c r="O113" s="38">
        <f>IF(OR(L112="a",L112="as"),L117,IF(OR(L112="b",L112="bs"),L109,))</f>
        <v>17</v>
      </c>
      <c r="P113" s="43"/>
      <c r="Q113" s="43"/>
      <c r="R113" s="19" t="str">
        <f>IF($D113="","",VLOOKUP($D113,'[1]Lista TG(S)'!$A$9:$J$72,2))</f>
        <v>Bućko</v>
      </c>
      <c r="S113" s="5"/>
      <c r="T113" s="5"/>
      <c r="U113" s="5"/>
    </row>
    <row r="114" spans="1:21" ht="9" customHeight="1">
      <c r="A114" s="20"/>
      <c r="B114" s="21"/>
      <c r="C114" s="21"/>
      <c r="D114" s="22"/>
      <c r="E114" s="23"/>
      <c r="F114" s="24"/>
      <c r="G114" s="25"/>
      <c r="H114" s="26" t="s">
        <v>18</v>
      </c>
      <c r="I114" s="27" t="str">
        <f>UPPER(IF(OR(H114="a",H114="as"),R113,IF(OR(H114="b",H114="bs"),R115,)))</f>
        <v>ŚWIDERSKI</v>
      </c>
      <c r="J114" s="28"/>
      <c r="K114" s="29"/>
      <c r="L114" s="44"/>
      <c r="M114" s="5"/>
      <c r="N114" s="5"/>
      <c r="O114" s="43"/>
      <c r="P114" s="43"/>
      <c r="Q114" s="43"/>
      <c r="R114" s="13"/>
      <c r="S114" s="5"/>
      <c r="T114" s="5"/>
      <c r="U114" s="5"/>
    </row>
    <row r="115" spans="1:21" ht="9" customHeight="1">
      <c r="A115" s="30">
        <v>46</v>
      </c>
      <c r="B115" s="31">
        <f>IF($D115="","",VLOOKUP($D115,'[1]Lista TG(S)'!$A$9:$J$72,7))</f>
        <v>0</v>
      </c>
      <c r="C115" s="31">
        <f>IF($D115="","",VLOOKUP($D115,'[1]Lista TG(S)'!$A$9:$J$72,8))</f>
        <v>139</v>
      </c>
      <c r="D115" s="32">
        <v>17</v>
      </c>
      <c r="E115" s="33" t="str">
        <f>IF($D115="","",VLOOKUP($D115,'[1]Lista TG(S)'!$A$9:$J$72,10))</f>
        <v>ŚWIDERSKI, Paweł</v>
      </c>
      <c r="F115" s="34"/>
      <c r="G115" s="35" t="str">
        <f>IF($D115="","",VLOOKUP($D115,'[1]Lista TG(S)'!$A$9:$J$72,4))</f>
        <v>WTS DeSki</v>
      </c>
      <c r="H115" s="36"/>
      <c r="I115" s="23" t="s">
        <v>32</v>
      </c>
      <c r="J115" s="37">
        <f>IF(OR(H114="a",H114="as"),D113,IF(OR(H114="b",H114="bs"),D115,))</f>
        <v>17</v>
      </c>
      <c r="K115" s="38">
        <f>IF(OR(H114="a",H114="as"),D115,IF(OR(H114="b",H114="bs"),D113,))</f>
        <v>31</v>
      </c>
      <c r="L115" s="44"/>
      <c r="M115" s="5"/>
      <c r="N115" s="5"/>
      <c r="O115" s="43"/>
      <c r="P115" s="43"/>
      <c r="Q115" s="43"/>
      <c r="R115" s="19" t="str">
        <f>IF($D115="","",VLOOKUP($D115,'[1]Lista TG(S)'!$A$9:$J$72,2))</f>
        <v>Świderski</v>
      </c>
      <c r="S115" s="5"/>
      <c r="T115" s="5"/>
      <c r="U115" s="5"/>
    </row>
    <row r="116" spans="1:21" ht="9" customHeight="1">
      <c r="A116" s="14"/>
      <c r="B116" s="39"/>
      <c r="C116" s="39"/>
      <c r="D116" s="40"/>
      <c r="E116" s="19"/>
      <c r="F116" s="5"/>
      <c r="G116" s="41"/>
      <c r="H116" s="42"/>
      <c r="I116" s="43"/>
      <c r="J116" s="44" t="s">
        <v>20</v>
      </c>
      <c r="K116" s="27" t="str">
        <f>UPPER(IF(OR(J116="a",J116="as"),I114,IF(OR(J116="b",J116="bs"),I118,)))</f>
        <v>ŚWIDERSKI</v>
      </c>
      <c r="L116" s="36"/>
      <c r="M116" s="5"/>
      <c r="N116" s="5"/>
      <c r="O116" s="43"/>
      <c r="P116" s="43"/>
      <c r="Q116" s="43"/>
      <c r="R116" s="13"/>
      <c r="S116" s="5"/>
      <c r="T116" s="5"/>
      <c r="U116" s="5"/>
    </row>
    <row r="117" spans="1:21" ht="9" customHeight="1">
      <c r="A117" s="14">
        <v>47</v>
      </c>
      <c r="B117" s="31">
        <f>IF($D117="","",VLOOKUP($D117,'[1]Lista TG(S)'!$A$9:$J$72,7))</f>
        <v>0</v>
      </c>
      <c r="C117" s="31">
        <f>IF($D117="","",VLOOKUP($D117,'[1]Lista TG(S)'!$A$9:$J$72,8))</f>
        <v>0</v>
      </c>
      <c r="D117" s="32">
        <v>42</v>
      </c>
      <c r="E117" s="33" t="str">
        <f>IF($D117="","",VLOOKUP($D117,'[1]Lista TG(S)'!$A$9:$J$72,10))</f>
        <v>BYE, </v>
      </c>
      <c r="F117" s="34"/>
      <c r="G117" s="35">
        <f>IF($D117="","",VLOOKUP($D117,'[1]Lista TG(S)'!$A$9:$J$72,4))</f>
        <v>0</v>
      </c>
      <c r="H117" s="42"/>
      <c r="I117" s="43"/>
      <c r="J117" s="44"/>
      <c r="K117" s="19" t="s">
        <v>49</v>
      </c>
      <c r="L117" s="48">
        <f>IF(OR(J116="a",J116="as"),J115,IF(OR(J116="b",J116="bs"),J119,))</f>
        <v>17</v>
      </c>
      <c r="M117" s="38">
        <f>IF(OR(J116="a",J116="as"),J119,IF(OR(J116="b",J116="bs"),J115,))</f>
        <v>4</v>
      </c>
      <c r="N117" s="5"/>
      <c r="O117" s="43"/>
      <c r="P117" s="43"/>
      <c r="Q117" s="43"/>
      <c r="R117" s="19" t="str">
        <f>IF($D117="","",VLOOKUP($D117,'[1]Lista TG(S)'!$A$9:$J$72,2))</f>
        <v>bye</v>
      </c>
      <c r="S117" s="5"/>
      <c r="T117" s="5"/>
      <c r="U117" s="5"/>
    </row>
    <row r="118" spans="1:21" ht="9" customHeight="1">
      <c r="A118" s="20"/>
      <c r="B118" s="21"/>
      <c r="C118" s="21"/>
      <c r="D118" s="22"/>
      <c r="E118" s="23"/>
      <c r="F118" s="24"/>
      <c r="G118" s="25"/>
      <c r="H118" s="26" t="s">
        <v>22</v>
      </c>
      <c r="I118" s="27" t="str">
        <f>UPPER(IF(OR(H118="a",H118="as"),R117,IF(OR(H118="b",H118="bs"),R119,)))</f>
        <v>KULPA</v>
      </c>
      <c r="J118" s="36"/>
      <c r="K118" s="5"/>
      <c r="L118" s="42"/>
      <c r="M118" s="43"/>
      <c r="N118" s="43"/>
      <c r="O118" s="43"/>
      <c r="P118" s="43"/>
      <c r="Q118" s="43"/>
      <c r="R118" s="13"/>
      <c r="S118" s="5"/>
      <c r="T118" s="5"/>
      <c r="U118" s="5"/>
    </row>
    <row r="119" spans="1:21" ht="9" customHeight="1">
      <c r="A119" s="30">
        <v>48</v>
      </c>
      <c r="B119" s="50">
        <f>IF($D119="","",VLOOKUP($D119,'[1]Lista TG(S)'!$A$9:$J$72,7))</f>
        <v>0</v>
      </c>
      <c r="C119" s="50">
        <f>IF($D119="","",VLOOKUP($D119,'[1]Lista TG(S)'!$A$9:$J$72,8))</f>
        <v>58</v>
      </c>
      <c r="D119" s="16">
        <v>4</v>
      </c>
      <c r="E119" s="51" t="str">
        <f>IF($D119="","",VLOOKUP($D119,'[1]Lista TG(S)'!$A$9:$J$72,10))</f>
        <v>KULPA, Łukasz</v>
      </c>
      <c r="F119" s="52"/>
      <c r="G119" s="53" t="str">
        <f>IF($D119="","",VLOOKUP($D119,'[1]Lista TG(S)'!$A$9:$J$72,4))</f>
        <v>NST</v>
      </c>
      <c r="H119" s="57"/>
      <c r="I119" s="19"/>
      <c r="J119" s="48">
        <f>IF(OR(H118="a",H118="as"),D117,IF(OR(H118="b",H118="bs"),D119,))</f>
        <v>4</v>
      </c>
      <c r="K119" s="38">
        <f>IF(OR(H118="a",H118="as"),D119,IF(OR(H118="b",H118="bs"),D117,))</f>
        <v>42</v>
      </c>
      <c r="L119" s="42"/>
      <c r="M119" s="58"/>
      <c r="N119" s="43"/>
      <c r="O119" s="43"/>
      <c r="P119" s="43"/>
      <c r="Q119" s="43"/>
      <c r="R119" s="19" t="str">
        <f>IF($D119="","",VLOOKUP($D119,'[1]Lista TG(S)'!$A$9:$J$72,2))</f>
        <v>Kulpa</v>
      </c>
      <c r="S119" s="5"/>
      <c r="T119" s="5"/>
      <c r="U119" s="5"/>
    </row>
    <row r="120" spans="1:21" ht="9" customHeight="1">
      <c r="A120" s="14"/>
      <c r="B120" s="39"/>
      <c r="C120" s="39"/>
      <c r="D120" s="40"/>
      <c r="E120" s="19"/>
      <c r="F120" s="5"/>
      <c r="G120" s="41"/>
      <c r="H120" s="42"/>
      <c r="I120" s="5"/>
      <c r="J120" s="42"/>
      <c r="K120" s="5"/>
      <c r="L120" s="42"/>
      <c r="M120" s="43"/>
      <c r="N120" s="59"/>
      <c r="O120" s="60"/>
      <c r="P120" s="43"/>
      <c r="Q120" s="43"/>
      <c r="R120" s="13"/>
      <c r="S120" s="5"/>
      <c r="T120" s="5"/>
      <c r="U120" s="5"/>
    </row>
    <row r="121" spans="1:21" ht="9" customHeight="1">
      <c r="A121" s="14">
        <v>49</v>
      </c>
      <c r="B121" s="15">
        <f>IF($D121="","",VLOOKUP($D121,'[1]Lista TG(S)'!$A$9:$J$72,7))</f>
        <v>0</v>
      </c>
      <c r="C121" s="15">
        <f>IF($D121="","",VLOOKUP($D121,'[1]Lista TG(S)'!$A$9:$J$72,8))</f>
        <v>66</v>
      </c>
      <c r="D121" s="16">
        <v>6</v>
      </c>
      <c r="E121" s="17" t="str">
        <f>IF($D121="","",VLOOKUP($D121,'[1]Lista TG(S)'!$A$9:$J$72,10))</f>
        <v>SZABATIN, Maksymilian</v>
      </c>
      <c r="F121" s="18"/>
      <c r="G121" s="12" t="str">
        <f>IF($D121="","",VLOOKUP($D121,'[1]Lista TG(S)'!$A$9:$J$72,4))</f>
        <v>WTS DeSki</v>
      </c>
      <c r="H121" s="42"/>
      <c r="I121" s="5"/>
      <c r="J121" s="42"/>
      <c r="K121" s="5"/>
      <c r="L121" s="42"/>
      <c r="M121" s="43"/>
      <c r="N121" s="61"/>
      <c r="O121" s="62"/>
      <c r="P121" s="63"/>
      <c r="Q121" s="43"/>
      <c r="R121" s="19" t="str">
        <f>IF($D121="","",VLOOKUP($D121,'[1]Lista TG(S)'!$A$9:$J$72,2))</f>
        <v>Szabatin</v>
      </c>
      <c r="S121" s="5"/>
      <c r="T121" s="5"/>
      <c r="U121" s="5"/>
    </row>
    <row r="122" spans="1:21" ht="9" customHeight="1">
      <c r="A122" s="20"/>
      <c r="B122" s="21"/>
      <c r="C122" s="21"/>
      <c r="D122" s="22"/>
      <c r="E122" s="23"/>
      <c r="F122" s="24"/>
      <c r="G122" s="25"/>
      <c r="H122" s="26" t="s">
        <v>16</v>
      </c>
      <c r="I122" s="27" t="str">
        <f>UPPER(IF(OR(H122="a",H122="as"),R121,IF(OR(H122="b",H122="bs"),R123,)))</f>
        <v>SZABATIN</v>
      </c>
      <c r="J122" s="28"/>
      <c r="K122" s="29"/>
      <c r="L122" s="42"/>
      <c r="M122" s="43"/>
      <c r="N122" s="43"/>
      <c r="O122" s="43"/>
      <c r="P122" s="43"/>
      <c r="Q122" s="43"/>
      <c r="R122" s="13"/>
      <c r="S122" s="5"/>
      <c r="T122" s="5"/>
      <c r="U122" s="5"/>
    </row>
    <row r="123" spans="1:21" ht="9" customHeight="1">
      <c r="A123" s="30">
        <v>50</v>
      </c>
      <c r="B123" s="31">
        <f>IF($D123="","",VLOOKUP($D123,'[1]Lista TG(S)'!$A$9:$J$72,7))</f>
        <v>0</v>
      </c>
      <c r="C123" s="31">
        <f>IF($D123="","",VLOOKUP($D123,'[1]Lista TG(S)'!$A$9:$J$72,8))</f>
        <v>0</v>
      </c>
      <c r="D123" s="32">
        <v>42</v>
      </c>
      <c r="E123" s="33" t="str">
        <f>IF($D123="","",VLOOKUP($D123,'[1]Lista TG(S)'!$A$9:$J$72,10))</f>
        <v>BYE, </v>
      </c>
      <c r="F123" s="34"/>
      <c r="G123" s="35">
        <f>IF($D123="","",VLOOKUP($D123,'[1]Lista TG(S)'!$A$9:$J$72,4))</f>
        <v>0</v>
      </c>
      <c r="H123" s="36"/>
      <c r="I123" s="23"/>
      <c r="J123" s="37">
        <f>IF(OR(H122="a",H122="as"),D121,IF(OR(H122="b",H122="bs"),D123,))</f>
        <v>6</v>
      </c>
      <c r="K123" s="38">
        <f>IF(OR(H122="a",H122="as"),D123,IF(OR(H122="b",H122="bs"),D121,))</f>
        <v>42</v>
      </c>
      <c r="L123" s="42"/>
      <c r="M123" s="5"/>
      <c r="N123" s="5"/>
      <c r="O123" s="43"/>
      <c r="P123" s="43"/>
      <c r="Q123" s="43"/>
      <c r="R123" s="19" t="str">
        <f>IF($D123="","",VLOOKUP($D123,'[1]Lista TG(S)'!$A$9:$J$72,2))</f>
        <v>bye</v>
      </c>
      <c r="S123" s="5"/>
      <c r="T123" s="5"/>
      <c r="U123" s="5"/>
    </row>
    <row r="124" spans="1:21" ht="9" customHeight="1">
      <c r="A124" s="14"/>
      <c r="B124" s="39"/>
      <c r="C124" s="39"/>
      <c r="D124" s="40"/>
      <c r="E124" s="19"/>
      <c r="F124" s="5"/>
      <c r="G124" s="41"/>
      <c r="H124" s="42"/>
      <c r="I124" s="43"/>
      <c r="J124" s="44" t="s">
        <v>16</v>
      </c>
      <c r="K124" s="27" t="str">
        <f>UPPER(IF(OR(J124="a",J124="as"),I122,IF(OR(J124="b",J124="bs"),I126,)))</f>
        <v>SZABATIN</v>
      </c>
      <c r="L124" s="45"/>
      <c r="M124" s="46"/>
      <c r="N124" s="5"/>
      <c r="O124" s="43"/>
      <c r="P124" s="43"/>
      <c r="Q124" s="43"/>
      <c r="R124" s="13"/>
      <c r="S124" s="5"/>
      <c r="T124" s="5"/>
      <c r="U124" s="5"/>
    </row>
    <row r="125" spans="1:21" ht="9" customHeight="1">
      <c r="A125" s="14">
        <v>51</v>
      </c>
      <c r="B125" s="31">
        <f>IF($D125="","",VLOOKUP($D125,'[1]Lista TG(S)'!$A$9:$J$72,7))</f>
        <v>0</v>
      </c>
      <c r="C125" s="31">
        <f>IF($D125="","",VLOOKUP($D125,'[1]Lista TG(S)'!$A$9:$J$72,8))</f>
        <v>0</v>
      </c>
      <c r="D125" s="32">
        <v>42</v>
      </c>
      <c r="E125" s="33" t="str">
        <f>IF($D125="","",VLOOKUP($D125,'[1]Lista TG(S)'!$A$9:$J$72,10))</f>
        <v>BYE, </v>
      </c>
      <c r="F125" s="34"/>
      <c r="G125" s="35">
        <f>IF($D125="","",VLOOKUP($D125,'[1]Lista TG(S)'!$A$9:$J$72,4))</f>
        <v>0</v>
      </c>
      <c r="H125" s="42"/>
      <c r="I125" s="43"/>
      <c r="J125" s="44"/>
      <c r="K125" s="23" t="s">
        <v>50</v>
      </c>
      <c r="L125" s="37">
        <f>IF(OR(J124="a",J124="as"),J123,IF(OR(J124="b",J124="bs"),J127,))</f>
        <v>6</v>
      </c>
      <c r="M125" s="38">
        <f>IF(OR(J124="a",J124="as"),J127,IF(OR(J124="b",J124="bs"),J123,))</f>
        <v>21</v>
      </c>
      <c r="N125" s="5"/>
      <c r="O125" s="43"/>
      <c r="P125" s="43"/>
      <c r="Q125" s="43"/>
      <c r="R125" s="19" t="str">
        <f>IF($D125="","",VLOOKUP($D125,'[1]Lista TG(S)'!$A$9:$J$72,2))</f>
        <v>bye</v>
      </c>
      <c r="S125" s="5"/>
      <c r="T125" s="5"/>
      <c r="U125" s="5"/>
    </row>
    <row r="126" spans="1:21" ht="9" customHeight="1">
      <c r="A126" s="20"/>
      <c r="B126" s="21"/>
      <c r="C126" s="21"/>
      <c r="D126" s="22"/>
      <c r="E126" s="23"/>
      <c r="F126" s="24"/>
      <c r="G126" s="25"/>
      <c r="H126" s="26" t="s">
        <v>18</v>
      </c>
      <c r="I126" s="27" t="str">
        <f>UPPER(IF(OR(H126="a",H126="as"),R125,IF(OR(H126="b",H126="bs"),R127,)))</f>
        <v>SADOMSKI</v>
      </c>
      <c r="J126" s="36"/>
      <c r="K126" s="43"/>
      <c r="L126" s="44"/>
      <c r="M126" s="5"/>
      <c r="N126" s="5"/>
      <c r="O126" s="43"/>
      <c r="P126" s="43"/>
      <c r="Q126" s="43"/>
      <c r="R126" s="13"/>
      <c r="S126" s="5"/>
      <c r="T126" s="5"/>
      <c r="U126" s="5"/>
    </row>
    <row r="127" spans="1:21" ht="9" customHeight="1">
      <c r="A127" s="30">
        <v>52</v>
      </c>
      <c r="B127" s="31">
        <f>IF($D127="","",VLOOKUP($D127,'[1]Lista TG(S)'!$A$9:$J$72,7))</f>
        <v>0</v>
      </c>
      <c r="C127" s="31">
        <f>IF($D127="","",VLOOKUP($D127,'[1]Lista TG(S)'!$A$9:$J$72,8))</f>
        <v>164</v>
      </c>
      <c r="D127" s="32">
        <v>21</v>
      </c>
      <c r="E127" s="33" t="str">
        <f>IF($D127="","",VLOOKUP($D127,'[1]Lista TG(S)'!$A$9:$J$72,10))</f>
        <v>SADOMSKI, Marcin</v>
      </c>
      <c r="F127" s="34"/>
      <c r="G127" s="35" t="str">
        <f>IF($D127="","",VLOOKUP($D127,'[1]Lista TG(S)'!$A$9:$J$72,4))</f>
        <v>UKT Radość 90</v>
      </c>
      <c r="H127" s="36"/>
      <c r="I127" s="19"/>
      <c r="J127" s="48">
        <f>IF(OR(H126="a",H126="as"),D125,IF(OR(H126="b",H126="bs"),D127,))</f>
        <v>21</v>
      </c>
      <c r="K127" s="38">
        <f>IF(OR(H126="a",H126="as"),D127,IF(OR(H126="b",H126="bs"),D125,))</f>
        <v>42</v>
      </c>
      <c r="L127" s="44"/>
      <c r="M127" s="5"/>
      <c r="N127" s="5"/>
      <c r="O127" s="43"/>
      <c r="P127" s="43"/>
      <c r="Q127" s="43"/>
      <c r="R127" s="19" t="str">
        <f>IF($D127="","",VLOOKUP($D127,'[1]Lista TG(S)'!$A$9:$J$72,2))</f>
        <v>Sadomski</v>
      </c>
      <c r="S127" s="5"/>
      <c r="T127" s="5"/>
      <c r="U127" s="5"/>
    </row>
    <row r="128" spans="1:21" ht="9" customHeight="1">
      <c r="A128" s="14"/>
      <c r="B128" s="39"/>
      <c r="C128" s="39"/>
      <c r="D128" s="40"/>
      <c r="E128" s="19"/>
      <c r="F128" s="5"/>
      <c r="G128" s="41"/>
      <c r="H128" s="42"/>
      <c r="I128" s="5"/>
      <c r="J128" s="42"/>
      <c r="K128" s="43"/>
      <c r="L128" s="44" t="s">
        <v>22</v>
      </c>
      <c r="M128" s="27" t="str">
        <f>UPPER(IF(OR(L128="a",L128="as"),K124,IF(OR(L128="b",L128="bs"),K132,)))</f>
        <v>MATRAS </v>
      </c>
      <c r="N128" s="45"/>
      <c r="O128" s="46"/>
      <c r="P128" s="43"/>
      <c r="Q128" s="43"/>
      <c r="R128" s="13"/>
      <c r="S128" s="5"/>
      <c r="T128" s="5"/>
      <c r="U128" s="5"/>
    </row>
    <row r="129" spans="1:21" ht="9" customHeight="1">
      <c r="A129" s="14">
        <v>53</v>
      </c>
      <c r="B129" s="31">
        <f>IF($D129="","",VLOOKUP($D129,'[1]Lista TG(S)'!$A$9:$J$72,7))</f>
        <v>0</v>
      </c>
      <c r="C129" s="31" t="str">
        <f>IF($D129="","",VLOOKUP($D129,'[1]Lista TG(S)'!$A$9:$J$72,8))</f>
        <v>nr</v>
      </c>
      <c r="D129" s="32">
        <v>27</v>
      </c>
      <c r="E129" s="33" t="str">
        <f>IF($D129="","",VLOOKUP($D129,'[1]Lista TG(S)'!$A$9:$J$72,10))</f>
        <v>BOJARSKI, Alan</v>
      </c>
      <c r="F129" s="34"/>
      <c r="G129" s="35" t="str">
        <f>IF($D129="","",VLOOKUP($D129,'[1]Lista TG(S)'!$A$9:$J$72,4))</f>
        <v>NST</v>
      </c>
      <c r="H129" s="42"/>
      <c r="I129" s="5"/>
      <c r="J129" s="42"/>
      <c r="K129" s="43"/>
      <c r="L129" s="44"/>
      <c r="M129" s="23" t="s">
        <v>51</v>
      </c>
      <c r="N129" s="37">
        <f>IF(OR(L128="a",L128="as"),L125,IF(OR(L128="b",L128="bs"),L133,))</f>
        <v>10</v>
      </c>
      <c r="O129" s="38">
        <f>IF(OR(L128="a",L128="as"),L133,IF(OR(L128="b",L128="bs"),L125,))</f>
        <v>6</v>
      </c>
      <c r="P129" s="43"/>
      <c r="Q129" s="43"/>
      <c r="R129" s="19" t="str">
        <f>IF($D129="","",VLOOKUP($D129,'[1]Lista TG(S)'!$A$9:$J$72,2))</f>
        <v>Bojarski</v>
      </c>
      <c r="S129" s="5"/>
      <c r="T129" s="5"/>
      <c r="U129" s="5"/>
    </row>
    <row r="130" spans="1:21" ht="9" customHeight="1">
      <c r="A130" s="20"/>
      <c r="B130" s="21"/>
      <c r="C130" s="21"/>
      <c r="D130" s="22"/>
      <c r="E130" s="23"/>
      <c r="F130" s="24"/>
      <c r="G130" s="25"/>
      <c r="H130" s="26" t="s">
        <v>20</v>
      </c>
      <c r="I130" s="27" t="str">
        <f>UPPER(IF(OR(H130="a",H130="as"),R129,IF(OR(H130="b",H130="bs"),R131,)))</f>
        <v>BOJARSKI</v>
      </c>
      <c r="J130" s="28"/>
      <c r="K130" s="29"/>
      <c r="L130" s="44"/>
      <c r="M130" s="43"/>
      <c r="N130" s="49"/>
      <c r="O130" s="43"/>
      <c r="P130" s="43"/>
      <c r="Q130" s="43"/>
      <c r="R130" s="13"/>
      <c r="S130" s="5"/>
      <c r="T130" s="5"/>
      <c r="U130" s="5"/>
    </row>
    <row r="131" spans="1:21" ht="9" customHeight="1">
      <c r="A131" s="30">
        <v>54</v>
      </c>
      <c r="B131" s="31">
        <f>IF($D131="","",VLOOKUP($D131,'[1]Lista TG(S)'!$A$9:$J$72,7))</f>
        <v>0</v>
      </c>
      <c r="C131" s="31" t="str">
        <f>IF($D131="","",VLOOKUP($D131,'[1]Lista TG(S)'!$A$9:$J$72,8))</f>
        <v>nr</v>
      </c>
      <c r="D131" s="32">
        <v>35</v>
      </c>
      <c r="E131" s="33" t="str">
        <f>IF($D131="","",VLOOKUP($D131,'[1]Lista TG(S)'!$A$9:$J$72,10))</f>
        <v>BORKOWSKI, Jakub</v>
      </c>
      <c r="F131" s="34"/>
      <c r="G131" s="35" t="str">
        <f>IF($D131="","",VLOOKUP($D131,'[1]Lista TG(S)'!$A$9:$J$72,4))</f>
        <v>UKS Sportteam</v>
      </c>
      <c r="H131" s="36"/>
      <c r="I131" s="23" t="s">
        <v>27</v>
      </c>
      <c r="J131" s="37">
        <f>IF(OR(H130="a",H130="as"),D129,IF(OR(H130="b",H130="bs"),D131,))</f>
        <v>27</v>
      </c>
      <c r="K131" s="38">
        <f>IF(OR(H130="a",H130="as"),D131,IF(OR(H130="b",H130="bs"),D129,))</f>
        <v>35</v>
      </c>
      <c r="L131" s="44"/>
      <c r="M131" s="43"/>
      <c r="N131" s="49"/>
      <c r="O131" s="43"/>
      <c r="P131" s="43"/>
      <c r="Q131" s="43"/>
      <c r="R131" s="19" t="str">
        <f>IF($D131="","",VLOOKUP($D131,'[1]Lista TG(S)'!$A$9:$J$72,2))</f>
        <v>Borkowski</v>
      </c>
      <c r="S131" s="5"/>
      <c r="T131" s="5"/>
      <c r="U131" s="5"/>
    </row>
    <row r="132" spans="1:21" ht="9" customHeight="1">
      <c r="A132" s="14"/>
      <c r="B132" s="39"/>
      <c r="C132" s="39"/>
      <c r="D132" s="40"/>
      <c r="E132" s="19"/>
      <c r="F132" s="5"/>
      <c r="G132" s="41"/>
      <c r="H132" s="42"/>
      <c r="I132" s="43"/>
      <c r="J132" s="44" t="s">
        <v>22</v>
      </c>
      <c r="K132" s="27" t="str">
        <f>UPPER(IF(OR(J132="a",J132="as"),I130,IF(OR(J132="b",J132="bs"),I134,)))</f>
        <v>MATRAS </v>
      </c>
      <c r="L132" s="36"/>
      <c r="M132" s="43"/>
      <c r="N132" s="49"/>
      <c r="O132" s="43"/>
      <c r="P132" s="43"/>
      <c r="Q132" s="43"/>
      <c r="R132" s="13"/>
      <c r="S132" s="5"/>
      <c r="T132" s="5"/>
      <c r="U132" s="5"/>
    </row>
    <row r="133" spans="1:21" ht="9" customHeight="1">
      <c r="A133" s="14">
        <v>55</v>
      </c>
      <c r="B133" s="31">
        <f>IF($D133="","",VLOOKUP($D133,'[1]Lista TG(S)'!$A$9:$J$72,7))</f>
        <v>0</v>
      </c>
      <c r="C133" s="31">
        <f>IF($D133="","",VLOOKUP($D133,'[1]Lista TG(S)'!$A$9:$J$72,8))</f>
        <v>0</v>
      </c>
      <c r="D133" s="32">
        <v>42</v>
      </c>
      <c r="E133" s="33" t="str">
        <f>IF($D133="","",VLOOKUP($D133,'[1]Lista TG(S)'!$A$9:$J$72,10))</f>
        <v>BYE, </v>
      </c>
      <c r="F133" s="34"/>
      <c r="G133" s="35">
        <f>IF($D133="","",VLOOKUP($D133,'[1]Lista TG(S)'!$A$9:$J$72,4))</f>
        <v>0</v>
      </c>
      <c r="H133" s="42"/>
      <c r="I133" s="43"/>
      <c r="J133" s="44"/>
      <c r="K133" s="19" t="s">
        <v>27</v>
      </c>
      <c r="L133" s="48">
        <f>IF(OR(J132="a",J132="as"),J131,IF(OR(J132="b",J132="bs"),J135,))</f>
        <v>10</v>
      </c>
      <c r="M133" s="38">
        <f>IF(OR(J132="a",J132="as"),J135,IF(OR(J132="b",J132="bs"),J131,))</f>
        <v>27</v>
      </c>
      <c r="N133" s="49"/>
      <c r="O133" s="43"/>
      <c r="P133" s="43"/>
      <c r="Q133" s="43"/>
      <c r="R133" s="19" t="str">
        <f>IF($D133="","",VLOOKUP($D133,'[1]Lista TG(S)'!$A$9:$J$72,2))</f>
        <v>bye</v>
      </c>
      <c r="S133" s="5"/>
      <c r="T133" s="5"/>
      <c r="U133" s="5"/>
    </row>
    <row r="134" spans="1:21" ht="9" customHeight="1">
      <c r="A134" s="20"/>
      <c r="B134" s="21"/>
      <c r="C134" s="21"/>
      <c r="D134" s="22"/>
      <c r="E134" s="23"/>
      <c r="F134" s="24"/>
      <c r="G134" s="25"/>
      <c r="H134" s="26" t="s">
        <v>22</v>
      </c>
      <c r="I134" s="27" t="str">
        <f>UPPER(IF(OR(H134="a",H134="as"),R133,IF(OR(H134="b",H134="bs"),R135,)))</f>
        <v>MATRAS </v>
      </c>
      <c r="J134" s="36"/>
      <c r="K134" s="5"/>
      <c r="L134" s="42"/>
      <c r="M134" s="43"/>
      <c r="N134" s="49"/>
      <c r="O134" s="43"/>
      <c r="P134" s="43"/>
      <c r="Q134" s="43"/>
      <c r="R134" s="13"/>
      <c r="S134" s="5"/>
      <c r="T134" s="5"/>
      <c r="U134" s="5"/>
    </row>
    <row r="135" spans="1:21" ht="9" customHeight="1">
      <c r="A135" s="30">
        <v>56</v>
      </c>
      <c r="B135" s="50">
        <f>IF($D135="","",VLOOKUP($D135,'[1]Lista TG(S)'!$A$9:$J$72,7))</f>
        <v>0</v>
      </c>
      <c r="C135" s="50">
        <f>IF($D135="","",VLOOKUP($D135,'[1]Lista TG(S)'!$A$9:$J$72,8))</f>
        <v>84</v>
      </c>
      <c r="D135" s="16">
        <v>10</v>
      </c>
      <c r="E135" s="51" t="str">
        <f>IF($D135="","",VLOOKUP($D135,'[1]Lista TG(S)'!$A$9:$J$72,10))</f>
        <v>MATRAS , Franciszek</v>
      </c>
      <c r="F135" s="52"/>
      <c r="G135" s="53" t="str">
        <f>IF($D135="","",VLOOKUP($D135,'[1]Lista TG(S)'!$A$9:$J$72,4))</f>
        <v>UKS Sportteam</v>
      </c>
      <c r="H135" s="36"/>
      <c r="I135" s="19"/>
      <c r="J135" s="48">
        <f>IF(OR(H134="a",H134="as"),D133,IF(OR(H134="b",H134="bs"),D135,))</f>
        <v>10</v>
      </c>
      <c r="K135" s="38">
        <f>IF(OR(H134="a",H134="as"),D135,IF(OR(H134="b",H134="bs"),D133,))</f>
        <v>42</v>
      </c>
      <c r="L135" s="42"/>
      <c r="M135" s="43"/>
      <c r="N135" s="49"/>
      <c r="O135" s="43"/>
      <c r="P135" s="43"/>
      <c r="Q135" s="43"/>
      <c r="R135" s="19" t="str">
        <f>IF($D135="","",VLOOKUP($D135,'[1]Lista TG(S)'!$A$9:$J$72,2))</f>
        <v>Matras </v>
      </c>
      <c r="S135" s="5"/>
      <c r="T135" s="5"/>
      <c r="U135" s="5"/>
    </row>
    <row r="136" spans="1:21" ht="9" customHeight="1">
      <c r="A136" s="14"/>
      <c r="B136" s="39"/>
      <c r="C136" s="39"/>
      <c r="D136" s="40"/>
      <c r="E136" s="19"/>
      <c r="F136" s="5"/>
      <c r="G136" s="41"/>
      <c r="H136" s="42"/>
      <c r="I136" s="5"/>
      <c r="J136" s="42"/>
      <c r="K136" s="5"/>
      <c r="L136" s="42"/>
      <c r="M136" s="43"/>
      <c r="N136" s="44" t="s">
        <v>16</v>
      </c>
      <c r="O136" s="27" t="str">
        <f>UPPER(IF(OR(N136="a",N136="as"),M128,IF(OR(N136="b",N136="bs"),M144,)))</f>
        <v>MATRAS </v>
      </c>
      <c r="P136" s="34"/>
      <c r="Q136" s="43"/>
      <c r="R136" s="13"/>
      <c r="S136" s="5"/>
      <c r="T136" s="5"/>
      <c r="U136" s="5"/>
    </row>
    <row r="137" spans="1:21" ht="9" customHeight="1">
      <c r="A137" s="14">
        <v>57</v>
      </c>
      <c r="B137" s="15">
        <f>IF($D137="","",VLOOKUP($D137,'[1]Lista TG(S)'!$A$9:$J$72,7))</f>
        <v>0</v>
      </c>
      <c r="C137" s="15">
        <f>IF($D137="","",VLOOKUP($D137,'[1]Lista TG(S)'!$A$9:$J$72,8))</f>
        <v>123</v>
      </c>
      <c r="D137" s="16">
        <v>14</v>
      </c>
      <c r="E137" s="17" t="str">
        <f>IF($D137="","",VLOOKUP($D137,'[1]Lista TG(S)'!$A$9:$J$72,10))</f>
        <v>FILOCHOWSKI, Stanisław</v>
      </c>
      <c r="F137" s="18"/>
      <c r="G137" s="12" t="str">
        <f>IF($D137="","",VLOOKUP($D137,'[1]Lista TG(S)'!$A$9:$J$72,4))</f>
        <v>MKS AM Tenis</v>
      </c>
      <c r="H137" s="42"/>
      <c r="I137" s="5"/>
      <c r="J137" s="42"/>
      <c r="K137" s="5"/>
      <c r="L137" s="42"/>
      <c r="M137" s="43"/>
      <c r="N137" s="49"/>
      <c r="O137" s="65" t="s">
        <v>52</v>
      </c>
      <c r="P137" s="48">
        <f>IF(OR(N136="a",N136="as"),N129,IF(OR(N136="b",N136="bs"),N145,))</f>
        <v>10</v>
      </c>
      <c r="Q137" s="38">
        <f>IF(OR(N136="a",N136="as"),N145,IF(OR(N136="b",N136="bs"),N129,))</f>
        <v>2</v>
      </c>
      <c r="R137" s="19" t="str">
        <f>IF($D137="","",VLOOKUP($D137,'[1]Lista TG(S)'!$A$9:$J$72,2))</f>
        <v>Filochowski</v>
      </c>
      <c r="S137" s="5"/>
      <c r="T137" s="5"/>
      <c r="U137" s="5"/>
    </row>
    <row r="138" spans="1:21" ht="9" customHeight="1">
      <c r="A138" s="20"/>
      <c r="B138" s="21"/>
      <c r="C138" s="21"/>
      <c r="D138" s="22"/>
      <c r="E138" s="23"/>
      <c r="F138" s="24"/>
      <c r="G138" s="25"/>
      <c r="H138" s="26" t="s">
        <v>16</v>
      </c>
      <c r="I138" s="27" t="str">
        <f>UPPER(IF(OR(H138="a",H138="as"),R137,IF(OR(H138="b",H138="bs"),R139,)))</f>
        <v>FILOCHOWSKI</v>
      </c>
      <c r="J138" s="28"/>
      <c r="K138" s="29"/>
      <c r="L138" s="42"/>
      <c r="M138" s="43"/>
      <c r="N138" s="49"/>
      <c r="O138" s="5"/>
      <c r="P138" s="5"/>
      <c r="Q138" s="43"/>
      <c r="R138" s="13"/>
      <c r="S138" s="5"/>
      <c r="T138" s="5"/>
      <c r="U138" s="5"/>
    </row>
    <row r="139" spans="1:21" ht="9" customHeight="1">
      <c r="A139" s="30">
        <v>58</v>
      </c>
      <c r="B139" s="31">
        <f>IF($D139="","",VLOOKUP($D139,'[1]Lista TG(S)'!$A$9:$J$72,7))</f>
        <v>0</v>
      </c>
      <c r="C139" s="31">
        <f>IF($D139="","",VLOOKUP($D139,'[1]Lista TG(S)'!$A$9:$J$72,8))</f>
        <v>0</v>
      </c>
      <c r="D139" s="32">
        <v>42</v>
      </c>
      <c r="E139" s="33" t="str">
        <f>IF($D139="","",VLOOKUP($D139,'[1]Lista TG(S)'!$A$9:$J$72,10))</f>
        <v>BYE, </v>
      </c>
      <c r="F139" s="34"/>
      <c r="G139" s="35">
        <f>IF($D139="","",VLOOKUP($D139,'[1]Lista TG(S)'!$A$9:$J$72,4))</f>
        <v>0</v>
      </c>
      <c r="H139" s="36"/>
      <c r="I139" s="23"/>
      <c r="J139" s="37">
        <f>IF(OR(H138="a",H138="as"),D137,IF(OR(H138="b",H138="bs"),D139,))</f>
        <v>14</v>
      </c>
      <c r="K139" s="38">
        <f>IF(OR(H138="a",H138="as"),D139,IF(OR(H138="b",H138="bs"),D137,))</f>
        <v>42</v>
      </c>
      <c r="L139" s="42"/>
      <c r="M139" s="43"/>
      <c r="N139" s="49"/>
      <c r="O139" s="5"/>
      <c r="P139" s="5"/>
      <c r="Q139" s="43"/>
      <c r="R139" s="19" t="str">
        <f>IF($D139="","",VLOOKUP($D139,'[1]Lista TG(S)'!$A$9:$J$72,2))</f>
        <v>bye</v>
      </c>
      <c r="S139" s="5"/>
      <c r="T139" s="5"/>
      <c r="U139" s="5"/>
    </row>
    <row r="140" spans="1:21" ht="9" customHeight="1">
      <c r="A140" s="14"/>
      <c r="B140" s="39"/>
      <c r="C140" s="39"/>
      <c r="D140" s="40"/>
      <c r="E140" s="19"/>
      <c r="F140" s="5"/>
      <c r="G140" s="41"/>
      <c r="H140" s="42"/>
      <c r="I140" s="43"/>
      <c r="J140" s="44" t="s">
        <v>16</v>
      </c>
      <c r="K140" s="27" t="str">
        <f>UPPER(IF(OR(J140="a",J140="as"),I138,IF(OR(J140="b",J140="bs"),I142,)))</f>
        <v>FILOCHOWSKI</v>
      </c>
      <c r="L140" s="45"/>
      <c r="M140" s="46"/>
      <c r="N140" s="49"/>
      <c r="O140" s="5"/>
      <c r="P140" s="5"/>
      <c r="Q140" s="43"/>
      <c r="R140" s="13"/>
      <c r="S140" s="5"/>
      <c r="T140" s="5"/>
      <c r="U140" s="5"/>
    </row>
    <row r="141" spans="1:21" ht="9" customHeight="1">
      <c r="A141" s="14">
        <v>59</v>
      </c>
      <c r="B141" s="31">
        <f>IF($D141="","",VLOOKUP($D141,'[1]Lista TG(S)'!$A$9:$J$72,7))</f>
        <v>0</v>
      </c>
      <c r="C141" s="31">
        <f>IF($D141="","",VLOOKUP($D141,'[1]Lista TG(S)'!$A$9:$J$72,8))</f>
        <v>0</v>
      </c>
      <c r="D141" s="32">
        <v>42</v>
      </c>
      <c r="E141" s="33" t="str">
        <f>IF($D141="","",VLOOKUP($D141,'[1]Lista TG(S)'!$A$9:$J$72,10))</f>
        <v>BYE, </v>
      </c>
      <c r="F141" s="34"/>
      <c r="G141" s="35">
        <f>IF($D141="","",VLOOKUP($D141,'[1]Lista TG(S)'!$A$9:$J$72,4))</f>
        <v>0</v>
      </c>
      <c r="H141" s="42"/>
      <c r="I141" s="43"/>
      <c r="J141" s="44"/>
      <c r="K141" s="23" t="s">
        <v>53</v>
      </c>
      <c r="L141" s="37">
        <f>IF(OR(J140="a",J140="as"),J139,IF(OR(J140="b",J140="bs"),J143,))</f>
        <v>14</v>
      </c>
      <c r="M141" s="38">
        <f>IF(OR(J140="a",J140="as"),J143,IF(OR(J140="b",J140="bs"),J139,))</f>
        <v>33</v>
      </c>
      <c r="N141" s="49"/>
      <c r="O141" s="5"/>
      <c r="P141" s="5"/>
      <c r="Q141" s="43"/>
      <c r="R141" s="19" t="str">
        <f>IF($D141="","",VLOOKUP($D141,'[1]Lista TG(S)'!$A$9:$J$72,2))</f>
        <v>bye</v>
      </c>
      <c r="S141" s="5"/>
      <c r="T141" s="5"/>
      <c r="U141" s="5"/>
    </row>
    <row r="142" spans="1:21" ht="9" customHeight="1">
      <c r="A142" s="20"/>
      <c r="B142" s="21"/>
      <c r="C142" s="21"/>
      <c r="D142" s="22"/>
      <c r="E142" s="23"/>
      <c r="F142" s="24"/>
      <c r="G142" s="25"/>
      <c r="H142" s="26" t="s">
        <v>18</v>
      </c>
      <c r="I142" s="27" t="str">
        <f>UPPER(IF(OR(H142="a",H142="as"),R141,IF(OR(H142="b",H142="bs"),R143,)))</f>
        <v>HUDYKA</v>
      </c>
      <c r="J142" s="36"/>
      <c r="K142" s="43"/>
      <c r="L142" s="44"/>
      <c r="M142" s="43"/>
      <c r="N142" s="49"/>
      <c r="O142" s="5"/>
      <c r="P142" s="5"/>
      <c r="Q142" s="43"/>
      <c r="R142" s="13"/>
      <c r="S142" s="5"/>
      <c r="T142" s="5"/>
      <c r="U142" s="5"/>
    </row>
    <row r="143" spans="1:21" ht="9" customHeight="1">
      <c r="A143" s="30">
        <v>60</v>
      </c>
      <c r="B143" s="31">
        <f>IF($D143="","",VLOOKUP($D143,'[1]Lista TG(S)'!$A$9:$J$72,7))</f>
        <v>0</v>
      </c>
      <c r="C143" s="31" t="str">
        <f>IF($D143="","",VLOOKUP($D143,'[1]Lista TG(S)'!$A$9:$J$72,8))</f>
        <v>nr</v>
      </c>
      <c r="D143" s="32">
        <v>33</v>
      </c>
      <c r="E143" s="33" t="str">
        <f>IF($D143="","",VLOOKUP($D143,'[1]Lista TG(S)'!$A$9:$J$72,10))</f>
        <v>HUDYKA, Jakub</v>
      </c>
      <c r="F143" s="34"/>
      <c r="G143" s="35" t="str">
        <f>IF($D143="","",VLOOKUP($D143,'[1]Lista TG(S)'!$A$9:$J$72,4))</f>
        <v>Matchpoint Komorów</v>
      </c>
      <c r="H143" s="36"/>
      <c r="I143" s="19"/>
      <c r="J143" s="48">
        <f>IF(OR(H142="a",H142="as"),D141,IF(OR(H142="b",H142="bs"),D143,))</f>
        <v>33</v>
      </c>
      <c r="K143" s="38">
        <f>IF(OR(H142="a",H142="as"),D143,IF(OR(H142="b",H142="bs"),D141,))</f>
        <v>42</v>
      </c>
      <c r="L143" s="44"/>
      <c r="M143" s="43"/>
      <c r="N143" s="49"/>
      <c r="O143" s="5"/>
      <c r="P143" s="5"/>
      <c r="Q143" s="43"/>
      <c r="R143" s="19" t="str">
        <f>IF($D143="","",VLOOKUP($D143,'[1]Lista TG(S)'!$A$9:$J$72,2))</f>
        <v>Hudyka</v>
      </c>
      <c r="S143" s="5"/>
      <c r="T143" s="5"/>
      <c r="U143" s="5"/>
    </row>
    <row r="144" spans="1:21" ht="9" customHeight="1">
      <c r="A144" s="14"/>
      <c r="B144" s="39"/>
      <c r="C144" s="39"/>
      <c r="D144" s="40"/>
      <c r="E144" s="19"/>
      <c r="F144" s="5"/>
      <c r="G144" s="41"/>
      <c r="H144" s="42"/>
      <c r="I144" s="5"/>
      <c r="J144" s="42"/>
      <c r="K144" s="43"/>
      <c r="L144" s="44" t="s">
        <v>54</v>
      </c>
      <c r="M144" s="60" t="str">
        <f>UPPER(IF(OR(L144="a",L144="as"),K140,IF(OR(L144="b",L144="bs"),K148,)))</f>
        <v>SAKS</v>
      </c>
      <c r="N144" s="56"/>
      <c r="O144" s="5"/>
      <c r="P144" s="5"/>
      <c r="Q144" s="43"/>
      <c r="R144" s="13"/>
      <c r="S144" s="5"/>
      <c r="T144" s="5"/>
      <c r="U144" s="5"/>
    </row>
    <row r="145" spans="1:21" ht="9" customHeight="1">
      <c r="A145" s="14">
        <v>61</v>
      </c>
      <c r="B145" s="31">
        <f>IF($D145="","",VLOOKUP($D145,'[1]Lista TG(S)'!$A$9:$J$72,7))</f>
        <v>0</v>
      </c>
      <c r="C145" s="31" t="str">
        <f>IF($D145="","",VLOOKUP($D145,'[1]Lista TG(S)'!$A$9:$J$72,8))</f>
        <v>nr</v>
      </c>
      <c r="D145" s="32">
        <v>32</v>
      </c>
      <c r="E145" s="33" t="str">
        <f>IF($D145="","",VLOOKUP($D145,'[1]Lista TG(S)'!$A$9:$J$72,10))</f>
        <v>MAGIELSKI, Jan</v>
      </c>
      <c r="F145" s="34"/>
      <c r="G145" s="35" t="str">
        <f>IF($D145="","",VLOOKUP($D145,'[1]Lista TG(S)'!$A$9:$J$72,4))</f>
        <v>Matchpoint Komorów</v>
      </c>
      <c r="H145" s="42"/>
      <c r="I145" s="5"/>
      <c r="J145" s="42"/>
      <c r="K145" s="43"/>
      <c r="L145" s="44"/>
      <c r="M145" s="65" t="s">
        <v>55</v>
      </c>
      <c r="N145" s="48">
        <f>IF(OR(L144="a",L144="as"),L141,IF(OR(L144="b",L144="bs"),L149,))</f>
        <v>2</v>
      </c>
      <c r="O145" s="38">
        <f>IF(OR(L144="a",L144="as"),L149,IF(OR(L144="b",L144="bs"),L141,))</f>
        <v>14</v>
      </c>
      <c r="P145" s="5"/>
      <c r="Q145" s="43"/>
      <c r="R145" s="19" t="str">
        <f>IF($D145="","",VLOOKUP($D145,'[1]Lista TG(S)'!$A$9:$J$72,2))</f>
        <v>Magielski</v>
      </c>
      <c r="S145" s="5"/>
      <c r="T145" s="5"/>
      <c r="U145" s="5"/>
    </row>
    <row r="146" spans="1:21" ht="9" customHeight="1">
      <c r="A146" s="20"/>
      <c r="B146" s="21"/>
      <c r="C146" s="21"/>
      <c r="D146" s="22"/>
      <c r="E146" s="23"/>
      <c r="F146" s="24"/>
      <c r="G146" s="25"/>
      <c r="H146" s="26" t="s">
        <v>18</v>
      </c>
      <c r="I146" s="27" t="str">
        <f>UPPER(IF(OR(H146="a",H146="as"),R145,IF(OR(H146="b",H146="bs"),R147,)))</f>
        <v>MARCHEWKA</v>
      </c>
      <c r="J146" s="28"/>
      <c r="K146" s="29"/>
      <c r="L146" s="44"/>
      <c r="M146" s="5"/>
      <c r="N146" s="5"/>
      <c r="O146" s="5"/>
      <c r="P146" s="5"/>
      <c r="Q146" s="43"/>
      <c r="R146" s="13"/>
      <c r="S146" s="5"/>
      <c r="T146" s="5"/>
      <c r="U146" s="5"/>
    </row>
    <row r="147" spans="1:21" ht="9" customHeight="1">
      <c r="A147" s="30">
        <v>62</v>
      </c>
      <c r="B147" s="31">
        <f>IF($D147="","",VLOOKUP($D147,'[1]Lista TG(S)'!$A$9:$J$72,7))</f>
        <v>0</v>
      </c>
      <c r="C147" s="31">
        <f>IF($D147="","",VLOOKUP($D147,'[1]Lista TG(S)'!$A$9:$J$72,8))</f>
        <v>167</v>
      </c>
      <c r="D147" s="32">
        <v>22</v>
      </c>
      <c r="E147" s="33" t="str">
        <f>IF($D147="","",VLOOKUP($D147,'[1]Lista TG(S)'!$A$9:$J$72,10))</f>
        <v>MARCHEWKA, Michał</v>
      </c>
      <c r="F147" s="34"/>
      <c r="G147" s="35" t="str">
        <f>IF($D147="","",VLOOKUP($D147,'[1]Lista TG(S)'!$A$9:$J$72,4))</f>
        <v>UKT Radość 90</v>
      </c>
      <c r="H147" s="36"/>
      <c r="I147" s="23" t="s">
        <v>53</v>
      </c>
      <c r="J147" s="37">
        <f>IF(OR(H146="a",H146="as"),D145,IF(OR(H146="b",H146="bs"),D147,))</f>
        <v>22</v>
      </c>
      <c r="K147" s="38">
        <f>IF(OR(H146="a",H146="as"),D147,IF(OR(H146="b",H146="bs"),D145,))</f>
        <v>32</v>
      </c>
      <c r="L147" s="44"/>
      <c r="M147" s="5"/>
      <c r="N147" s="5"/>
      <c r="O147" s="5"/>
      <c r="P147" s="5"/>
      <c r="Q147" s="43"/>
      <c r="R147" s="19" t="str">
        <f>IF($D147="","",VLOOKUP($D147,'[1]Lista TG(S)'!$A$9:$J$72,2))</f>
        <v>Marchewka</v>
      </c>
      <c r="S147" s="5"/>
      <c r="T147" s="5"/>
      <c r="U147" s="5"/>
    </row>
    <row r="148" spans="1:21" ht="9" customHeight="1">
      <c r="A148" s="14"/>
      <c r="B148" s="39"/>
      <c r="C148" s="39"/>
      <c r="D148" s="40"/>
      <c r="E148" s="19"/>
      <c r="F148" s="5"/>
      <c r="G148" s="41"/>
      <c r="H148" s="42"/>
      <c r="I148" s="43"/>
      <c r="J148" s="44" t="s">
        <v>22</v>
      </c>
      <c r="K148" s="27" t="str">
        <f>UPPER(IF(OR(J148="a",J148="as"),I146,IF(OR(J148="b",J148="bs"),I150,)))</f>
        <v>SAKS</v>
      </c>
      <c r="L148" s="36"/>
      <c r="M148" s="5"/>
      <c r="N148" s="5"/>
      <c r="O148" s="5"/>
      <c r="P148" s="5"/>
      <c r="Q148" s="5"/>
      <c r="R148" s="13"/>
      <c r="S148" s="5"/>
      <c r="T148" s="5"/>
      <c r="U148" s="5"/>
    </row>
    <row r="149" spans="1:21" ht="9" customHeight="1">
      <c r="A149" s="14">
        <v>63</v>
      </c>
      <c r="B149" s="31">
        <f>IF($D149="","",VLOOKUP($D149,'[1]Lista TG(S)'!$A$9:$J$72,7))</f>
        <v>0</v>
      </c>
      <c r="C149" s="31">
        <f>IF($D149="","",VLOOKUP($D149,'[1]Lista TG(S)'!$A$9:$J$72,8))</f>
        <v>0</v>
      </c>
      <c r="D149" s="32">
        <v>42</v>
      </c>
      <c r="E149" s="33" t="str">
        <f>IF($D149="","",VLOOKUP($D149,'[1]Lista TG(S)'!$A$9:$J$72,10))</f>
        <v>BYE, </v>
      </c>
      <c r="F149" s="34"/>
      <c r="G149" s="35">
        <f>IF($D149="","",VLOOKUP($D149,'[1]Lista TG(S)'!$A$9:$J$72,4))</f>
        <v>0</v>
      </c>
      <c r="H149" s="42"/>
      <c r="I149" s="43"/>
      <c r="J149" s="44"/>
      <c r="K149" s="19" t="s">
        <v>56</v>
      </c>
      <c r="L149" s="48">
        <f>IF(OR(J148="a",J148="as"),J147,IF(OR(J148="b",J148="bs"),J151,))</f>
        <v>2</v>
      </c>
      <c r="M149" s="38">
        <f>IF(OR(J148="a",J148="as"),J151,IF(OR(J148="b",J148="bs"),J147,))</f>
        <v>22</v>
      </c>
      <c r="N149" s="5"/>
      <c r="O149" s="5"/>
      <c r="P149" s="5"/>
      <c r="Q149" s="5"/>
      <c r="R149" s="19" t="str">
        <f>IF($D149="","",VLOOKUP($D149,'[1]Lista TG(S)'!$A$9:$J$72,2))</f>
        <v>bye</v>
      </c>
      <c r="S149" s="5"/>
      <c r="T149" s="5"/>
      <c r="U149" s="5"/>
    </row>
    <row r="150" spans="1:21" ht="9" customHeight="1">
      <c r="A150" s="20"/>
      <c r="B150" s="21"/>
      <c r="C150" s="21"/>
      <c r="D150" s="22"/>
      <c r="E150" s="23"/>
      <c r="F150" s="24"/>
      <c r="G150" s="25"/>
      <c r="H150" s="26" t="s">
        <v>22</v>
      </c>
      <c r="I150" s="27" t="str">
        <f>UPPER(IF(OR(H150="a",H150="as"),R149,IF(OR(H150="b",H150="bs"),R151,)))</f>
        <v>SAKS</v>
      </c>
      <c r="J150" s="36"/>
      <c r="K150" s="5"/>
      <c r="L150" s="5"/>
      <c r="M150" s="5"/>
      <c r="N150" s="5"/>
      <c r="O150" s="5"/>
      <c r="P150" s="5"/>
      <c r="Q150" s="5"/>
      <c r="R150" s="13"/>
      <c r="S150" s="5"/>
      <c r="T150" s="5"/>
      <c r="U150" s="5"/>
    </row>
    <row r="151" spans="1:21" ht="9" customHeight="1">
      <c r="A151" s="30">
        <v>64</v>
      </c>
      <c r="B151" s="50">
        <f>IF($D151="","",VLOOKUP($D151,'[1]Lista TG(S)'!$A$9:$J$72,7))</f>
        <v>0</v>
      </c>
      <c r="C151" s="50">
        <f>IF($D151="","",VLOOKUP($D151,'[1]Lista TG(S)'!$A$9:$J$72,8))</f>
        <v>36</v>
      </c>
      <c r="D151" s="16">
        <v>2</v>
      </c>
      <c r="E151" s="51" t="str">
        <f>IF($D151="","",VLOOKUP($D151,'[1]Lista TG(S)'!$A$9:$J$72,10))</f>
        <v>SAKS, Rene</v>
      </c>
      <c r="F151" s="52"/>
      <c r="G151" s="53" t="str">
        <f>IF($D151="","",VLOOKUP($D151,'[1]Lista TG(S)'!$A$9:$J$72,4))</f>
        <v>KS Warszawianka</v>
      </c>
      <c r="H151" s="36"/>
      <c r="I151" s="19"/>
      <c r="J151" s="48">
        <f>IF(OR(H150="a",H150="as"),D149,IF(OR(H150="b",H150="bs"),D151,))</f>
        <v>2</v>
      </c>
      <c r="K151" s="38">
        <f>IF(OR(H150="a",H150="as"),D151,IF(OR(H150="b",H150="bs"),D149,))</f>
        <v>42</v>
      </c>
      <c r="L151" s="5"/>
      <c r="M151" s="5"/>
      <c r="N151" s="5"/>
      <c r="O151" s="5"/>
      <c r="P151" s="5"/>
      <c r="Q151" s="5"/>
      <c r="R151" s="19" t="str">
        <f>IF($D151="","",VLOOKUP($D151,'[1]Lista TG(S)'!$A$9:$J$72,2))</f>
        <v>Saks</v>
      </c>
      <c r="S151" s="5"/>
      <c r="T151" s="5"/>
      <c r="U151" s="5"/>
    </row>
    <row r="152" spans="1:21" ht="9" customHeight="1">
      <c r="A152" s="5"/>
      <c r="B152" s="5"/>
      <c r="C152" s="5"/>
      <c r="D152" s="5"/>
      <c r="E152" s="5"/>
      <c r="F152" s="5"/>
      <c r="G152" s="5"/>
      <c r="H152" s="5"/>
      <c r="I152" s="5"/>
      <c r="J152" s="5"/>
      <c r="K152" s="5"/>
      <c r="L152" s="5"/>
      <c r="M152" s="5"/>
      <c r="N152" s="5"/>
      <c r="O152" s="5"/>
      <c r="P152" s="5"/>
      <c r="Q152" s="5"/>
      <c r="R152" s="5"/>
      <c r="S152" s="5"/>
      <c r="T152" s="5"/>
      <c r="U152" s="5"/>
    </row>
    <row r="153" spans="1:21" ht="9" customHeight="1">
      <c r="A153" s="66"/>
      <c r="B153" s="67"/>
      <c r="C153" s="67"/>
      <c r="D153" s="68" t="s">
        <v>34</v>
      </c>
      <c r="E153" s="67"/>
      <c r="F153" s="67"/>
      <c r="G153" s="67"/>
      <c r="H153" s="67"/>
      <c r="I153" s="69" t="s">
        <v>57</v>
      </c>
      <c r="J153" s="68"/>
      <c r="K153" s="69" t="s">
        <v>58</v>
      </c>
      <c r="L153" s="68"/>
      <c r="M153" s="104" t="s">
        <v>59</v>
      </c>
      <c r="N153" s="71"/>
      <c r="O153" s="72"/>
      <c r="P153" s="73"/>
      <c r="Q153" s="5"/>
      <c r="R153" s="5"/>
      <c r="S153" s="5"/>
      <c r="T153" s="5"/>
      <c r="U153" s="5"/>
    </row>
    <row r="154" spans="1:21" ht="9" customHeight="1">
      <c r="A154" s="74"/>
      <c r="B154" s="75"/>
      <c r="C154" s="75"/>
      <c r="D154" s="139" t="s">
        <v>37</v>
      </c>
      <c r="E154" s="139"/>
      <c r="F154" s="75"/>
      <c r="G154" s="75"/>
      <c r="H154" s="105">
        <v>1</v>
      </c>
      <c r="I154" s="62"/>
      <c r="J154" s="62"/>
      <c r="K154" s="62"/>
      <c r="L154" s="106">
        <v>1</v>
      </c>
      <c r="M154" s="62" t="str">
        <f>IF(VLOOKUP($L154,'[1]Lista TG(S)'!$A$9:$J$72,8)&gt;0,VLOOKUP($L154,'[1]Lista TG(S)'!$A$9:$J$72,2),"")</f>
        <v>Iwaszkiewicz</v>
      </c>
      <c r="N154" s="106">
        <v>9</v>
      </c>
      <c r="O154" s="62" t="str">
        <f>IF(VLOOKUP($N154,'[1]Lista TG(S)'!$A$9:$J$72,8)&gt;0,VLOOKUP($N154,'[1]Lista TG(S)'!$A$9:$J$72,2),"")</f>
        <v>Bobiński</v>
      </c>
      <c r="P154" s="83"/>
      <c r="Q154" s="5"/>
      <c r="R154" s="5"/>
      <c r="S154" s="5"/>
      <c r="T154" s="5"/>
      <c r="U154" s="5"/>
    </row>
    <row r="155" spans="1:21" ht="9" customHeight="1">
      <c r="A155" s="74"/>
      <c r="B155" s="75"/>
      <c r="C155" s="75"/>
      <c r="D155" s="139"/>
      <c r="E155" s="139"/>
      <c r="F155" s="75"/>
      <c r="G155" s="75"/>
      <c r="H155" s="105">
        <v>2</v>
      </c>
      <c r="I155" s="62"/>
      <c r="J155" s="62"/>
      <c r="K155" s="62"/>
      <c r="L155" s="106">
        <v>2</v>
      </c>
      <c r="M155" s="62" t="str">
        <f>IF(VLOOKUP($L155,'[1]Lista TG(S)'!$A$9:$J$72,8)&gt;0,VLOOKUP($L155,'[1]Lista TG(S)'!$A$9:$J$72,2),"")</f>
        <v>Saks</v>
      </c>
      <c r="N155" s="106">
        <v>10</v>
      </c>
      <c r="O155" s="62" t="str">
        <f>IF(VLOOKUP($N155,'[1]Lista TG(S)'!$A$9:$J$72,8)&gt;0,VLOOKUP($N155,'[1]Lista TG(S)'!$A$9:$J$72,2),"")</f>
        <v>Matras </v>
      </c>
      <c r="P155" s="83"/>
      <c r="Q155" s="5"/>
      <c r="R155" s="5"/>
      <c r="S155" s="5"/>
      <c r="T155" s="5"/>
      <c r="U155" s="5"/>
    </row>
    <row r="156" spans="1:21" ht="9" customHeight="1">
      <c r="A156" s="74"/>
      <c r="B156" s="75"/>
      <c r="C156" s="75"/>
      <c r="D156" s="75" t="s">
        <v>38</v>
      </c>
      <c r="E156" s="75"/>
      <c r="F156" s="75"/>
      <c r="G156" s="75"/>
      <c r="H156" s="105">
        <v>3</v>
      </c>
      <c r="I156" s="62"/>
      <c r="J156" s="62"/>
      <c r="K156" s="62"/>
      <c r="L156" s="106">
        <v>3</v>
      </c>
      <c r="M156" s="62" t="str">
        <f>IF(VLOOKUP($L156,'[1]Lista TG(S)'!$A$9:$J$72,8)&gt;0,VLOOKUP($L156,'[1]Lista TG(S)'!$A$9:$J$72,2),"")</f>
        <v>Pawlak</v>
      </c>
      <c r="N156" s="106">
        <v>11</v>
      </c>
      <c r="O156" s="62" t="str">
        <f>IF(VLOOKUP($N156,'[1]Lista TG(S)'!$A$9:$J$72,8)&gt;0,VLOOKUP($N156,'[1]Lista TG(S)'!$A$9:$J$72,2),"")</f>
        <v>Kiryłło</v>
      </c>
      <c r="P156" s="83"/>
      <c r="Q156" s="5"/>
      <c r="R156" s="5"/>
      <c r="S156" s="5"/>
      <c r="T156" s="5"/>
      <c r="U156" s="5"/>
    </row>
    <row r="157" spans="1:21" ht="9" customHeight="1">
      <c r="A157" s="92"/>
      <c r="B157" s="75"/>
      <c r="C157" s="75"/>
      <c r="D157" s="79">
        <v>1</v>
      </c>
      <c r="E157" s="62"/>
      <c r="F157" s="75"/>
      <c r="G157" s="75"/>
      <c r="H157" s="105">
        <v>4</v>
      </c>
      <c r="I157" s="62"/>
      <c r="J157" s="62"/>
      <c r="K157" s="62"/>
      <c r="L157" s="106">
        <v>4</v>
      </c>
      <c r="M157" s="62" t="str">
        <f>IF(VLOOKUP($L157,'[1]Lista TG(S)'!$A$9:$J$72,8)&gt;0,VLOOKUP($L157,'[1]Lista TG(S)'!$A$9:$J$72,2),"")</f>
        <v>Kulpa</v>
      </c>
      <c r="N157" s="106">
        <v>12</v>
      </c>
      <c r="O157" s="62" t="str">
        <f>IF(VLOOKUP($N157,'[1]Lista TG(S)'!$A$9:$J$72,8)&gt;0,VLOOKUP($N157,'[1]Lista TG(S)'!$A$9:$J$72,2),"")</f>
        <v>Szpak</v>
      </c>
      <c r="P157" s="83"/>
      <c r="Q157" s="5"/>
      <c r="R157" s="5"/>
      <c r="S157" s="5"/>
      <c r="T157" s="5"/>
      <c r="U157" s="5"/>
    </row>
    <row r="158" spans="1:21" ht="9" customHeight="1">
      <c r="A158" s="92"/>
      <c r="B158" s="75"/>
      <c r="C158" s="75"/>
      <c r="D158" s="79">
        <v>2</v>
      </c>
      <c r="E158" s="62"/>
      <c r="F158" s="75"/>
      <c r="G158" s="75"/>
      <c r="H158" s="62"/>
      <c r="I158" s="62"/>
      <c r="J158" s="62"/>
      <c r="K158" s="62"/>
      <c r="L158" s="106">
        <v>5</v>
      </c>
      <c r="M158" s="62" t="str">
        <f>IF(VLOOKUP($L158,'[1]Lista TG(S)'!$A$9:$J$72,8)&gt;0,VLOOKUP($L158,'[1]Lista TG(S)'!$A$9:$J$72,2),"")</f>
        <v>Mikulski</v>
      </c>
      <c r="N158" s="106">
        <v>13</v>
      </c>
      <c r="O158" s="62" t="str">
        <f>IF(VLOOKUP($N158,'[1]Lista TG(S)'!$A$9:$J$72,8)&gt;0,VLOOKUP($N158,'[1]Lista TG(S)'!$A$9:$J$72,2),"")</f>
        <v>Paszkowski</v>
      </c>
      <c r="P158" s="83"/>
      <c r="Q158" s="5"/>
      <c r="R158" s="5"/>
      <c r="S158" s="5"/>
      <c r="T158" s="5"/>
      <c r="U158" s="5"/>
    </row>
    <row r="159" spans="1:21" ht="9" customHeight="1">
      <c r="A159" s="74"/>
      <c r="B159" s="75"/>
      <c r="C159" s="75"/>
      <c r="D159" s="75" t="s">
        <v>39</v>
      </c>
      <c r="E159" s="75"/>
      <c r="F159" s="75"/>
      <c r="G159" s="75"/>
      <c r="H159" s="62"/>
      <c r="I159" s="62"/>
      <c r="J159" s="62"/>
      <c r="K159" s="62"/>
      <c r="L159" s="106">
        <v>6</v>
      </c>
      <c r="M159" s="62" t="str">
        <f>IF(VLOOKUP($L159,'[1]Lista TG(S)'!$A$9:$J$72,8)&gt;0,VLOOKUP($L159,'[1]Lista TG(S)'!$A$9:$J$72,2),"")</f>
        <v>Szabatin</v>
      </c>
      <c r="N159" s="106">
        <v>14</v>
      </c>
      <c r="O159" s="62" t="str">
        <f>IF(VLOOKUP($N159,'[1]Lista TG(S)'!$A$9:$J$72,8)&gt;0,VLOOKUP($N159,'[1]Lista TG(S)'!$A$9:$J$72,2),"")</f>
        <v>Filochowski</v>
      </c>
      <c r="P159" s="83"/>
      <c r="Q159" s="5"/>
      <c r="R159" s="5"/>
      <c r="S159" s="5"/>
      <c r="T159" s="5"/>
      <c r="U159" s="5"/>
    </row>
    <row r="160" spans="1:21" ht="9" customHeight="1">
      <c r="A160" s="74"/>
      <c r="B160" s="75"/>
      <c r="C160" s="75"/>
      <c r="D160" s="62"/>
      <c r="E160" s="62"/>
      <c r="F160" s="75"/>
      <c r="G160" s="75"/>
      <c r="H160" s="62"/>
      <c r="I160" s="62"/>
      <c r="J160" s="62"/>
      <c r="K160" s="62"/>
      <c r="L160" s="106">
        <v>7</v>
      </c>
      <c r="M160" s="62" t="str">
        <f>IF(VLOOKUP($L160,'[1]Lista TG(S)'!$A$9:$J$72,8)&gt;0,VLOOKUP($L160,'[1]Lista TG(S)'!$A$9:$J$72,2),"")</f>
        <v>Guzek</v>
      </c>
      <c r="N160" s="106">
        <v>15</v>
      </c>
      <c r="O160" s="62" t="str">
        <f>IF(VLOOKUP($N160,'[1]Lista TG(S)'!$A$9:$J$72,8)&gt;0,VLOOKUP($N160,'[1]Lista TG(S)'!$A$9:$J$72,2),"")</f>
        <v>Szczęsny</v>
      </c>
      <c r="P160" s="83"/>
      <c r="Q160" s="5"/>
      <c r="R160" s="5"/>
      <c r="S160" s="5"/>
      <c r="T160" s="5"/>
      <c r="U160" s="5"/>
    </row>
    <row r="161" spans="1:21" ht="9" customHeight="1">
      <c r="A161" s="74"/>
      <c r="B161" s="75"/>
      <c r="C161" s="75"/>
      <c r="D161" s="62"/>
      <c r="E161" s="98" t="str">
        <f>'[1]Tytuł'!$C$14</f>
        <v>Katarzyna Krajowska</v>
      </c>
      <c r="F161" s="75"/>
      <c r="G161" s="75"/>
      <c r="H161" s="62"/>
      <c r="I161" s="62"/>
      <c r="J161" s="62"/>
      <c r="K161" s="62"/>
      <c r="L161" s="106">
        <v>8</v>
      </c>
      <c r="M161" s="62" t="str">
        <f>IF(VLOOKUP($L161,'[1]Lista TG(S)'!$A$9:$J$72,8)&gt;0,VLOOKUP($L161,'[1]Lista TG(S)'!$A$9:$J$72,2),"")</f>
        <v>Zaręba</v>
      </c>
      <c r="N161" s="106">
        <v>16</v>
      </c>
      <c r="O161" s="62" t="str">
        <f>IF(VLOOKUP($N161,'[1]Lista TG(S)'!$A$9:$J$72,8)&gt;0,VLOOKUP($N161,'[1]Lista TG(S)'!$A$9:$J$72,2),"")</f>
        <v>Lichoń</v>
      </c>
      <c r="P161" s="83"/>
      <c r="Q161" s="5"/>
      <c r="R161" s="5"/>
      <c r="S161" s="5"/>
      <c r="T161" s="5"/>
      <c r="U161" s="5"/>
    </row>
    <row r="162" spans="1:21" ht="9" customHeight="1">
      <c r="A162" s="99"/>
      <c r="B162" s="100"/>
      <c r="C162" s="100"/>
      <c r="D162" s="100"/>
      <c r="E162" s="100"/>
      <c r="F162" s="100"/>
      <c r="G162" s="100"/>
      <c r="H162" s="100"/>
      <c r="I162" s="100"/>
      <c r="J162" s="100"/>
      <c r="K162" s="100"/>
      <c r="L162" s="100"/>
      <c r="M162" s="100"/>
      <c r="N162" s="100"/>
      <c r="O162" s="100"/>
      <c r="P162" s="103"/>
      <c r="Q162" s="5"/>
      <c r="R162" s="5"/>
      <c r="S162" s="5"/>
      <c r="T162" s="5"/>
      <c r="U162" s="5"/>
    </row>
    <row r="163" spans="1:21" ht="12.75">
      <c r="A163" s="5"/>
      <c r="B163" s="5"/>
      <c r="C163" s="5"/>
      <c r="D163" s="5"/>
      <c r="E163" s="5"/>
      <c r="F163" s="5"/>
      <c r="G163" s="5"/>
      <c r="H163" s="5"/>
      <c r="I163" s="5"/>
      <c r="J163" s="5"/>
      <c r="K163" s="5"/>
      <c r="L163" s="5"/>
      <c r="M163" s="5"/>
      <c r="N163" s="5"/>
      <c r="O163" s="5"/>
      <c r="P163" s="5"/>
      <c r="Q163" s="5"/>
      <c r="R163" s="5"/>
      <c r="S163" s="5"/>
      <c r="T163" s="5"/>
      <c r="U163" s="5"/>
    </row>
    <row r="164" spans="1:21" ht="12.75">
      <c r="A164" s="5"/>
      <c r="B164" s="5"/>
      <c r="C164" s="5"/>
      <c r="D164" s="5"/>
      <c r="E164" s="5"/>
      <c r="F164" s="5"/>
      <c r="G164" s="5"/>
      <c r="H164" s="5"/>
      <c r="I164" s="5"/>
      <c r="J164" s="5"/>
      <c r="K164" s="5"/>
      <c r="L164" s="5"/>
      <c r="M164" s="5"/>
      <c r="N164" s="5"/>
      <c r="O164" s="5"/>
      <c r="P164" s="5"/>
      <c r="Q164" s="5"/>
      <c r="R164" s="5"/>
      <c r="S164" s="5"/>
      <c r="T164" s="5"/>
      <c r="U164" s="5"/>
    </row>
    <row r="165" spans="1:21" ht="12.75">
      <c r="A165" s="5"/>
      <c r="B165" s="5"/>
      <c r="C165" s="5"/>
      <c r="D165" s="5"/>
      <c r="E165" s="5"/>
      <c r="F165" s="5"/>
      <c r="G165" s="5"/>
      <c r="H165" s="5"/>
      <c r="I165" s="5"/>
      <c r="J165" s="5"/>
      <c r="K165" s="5"/>
      <c r="L165" s="5"/>
      <c r="M165" s="5"/>
      <c r="N165" s="5"/>
      <c r="O165" s="5"/>
      <c r="P165" s="5"/>
      <c r="Q165" s="5"/>
      <c r="R165" s="5"/>
      <c r="S165" s="5"/>
      <c r="T165" s="5"/>
      <c r="U165" s="5"/>
    </row>
    <row r="166" spans="1:21" ht="12.75">
      <c r="A166" s="5"/>
      <c r="B166" s="5"/>
      <c r="C166" s="5"/>
      <c r="D166" s="5"/>
      <c r="E166" s="5"/>
      <c r="F166" s="5"/>
      <c r="G166" s="5"/>
      <c r="H166" s="5"/>
      <c r="I166" s="5"/>
      <c r="J166" s="5"/>
      <c r="K166" s="5"/>
      <c r="L166" s="5"/>
      <c r="M166" s="5"/>
      <c r="N166" s="5"/>
      <c r="O166" s="5"/>
      <c r="P166" s="5"/>
      <c r="Q166" s="5"/>
      <c r="R166" s="5"/>
      <c r="S166" s="5"/>
      <c r="T166" s="5"/>
      <c r="U166" s="5"/>
    </row>
    <row r="167" spans="1:21" ht="12.75">
      <c r="A167" s="5"/>
      <c r="B167" s="5"/>
      <c r="C167" s="5"/>
      <c r="D167" s="5"/>
      <c r="E167" s="5"/>
      <c r="F167" s="5"/>
      <c r="G167" s="5"/>
      <c r="H167" s="5"/>
      <c r="I167" s="5"/>
      <c r="J167" s="5"/>
      <c r="K167" s="5"/>
      <c r="L167" s="5"/>
      <c r="M167" s="5"/>
      <c r="N167" s="5"/>
      <c r="O167" s="5"/>
      <c r="P167" s="5"/>
      <c r="Q167" s="5"/>
      <c r="R167" s="5"/>
      <c r="S167" s="5"/>
      <c r="T167" s="5"/>
      <c r="U167" s="5"/>
    </row>
    <row r="168" spans="1:21" ht="12.75">
      <c r="A168" s="5"/>
      <c r="B168" s="5"/>
      <c r="C168" s="5"/>
      <c r="D168" s="5"/>
      <c r="E168" s="5"/>
      <c r="F168" s="5"/>
      <c r="G168" s="5"/>
      <c r="H168" s="5"/>
      <c r="I168" s="5"/>
      <c r="J168" s="5"/>
      <c r="K168" s="5"/>
      <c r="L168" s="5"/>
      <c r="M168" s="5"/>
      <c r="N168" s="5"/>
      <c r="O168" s="5"/>
      <c r="P168" s="5"/>
      <c r="Q168" s="5"/>
      <c r="R168" s="5"/>
      <c r="S168" s="5"/>
      <c r="T168" s="5"/>
      <c r="U168" s="5"/>
    </row>
    <row r="169" spans="1:21" ht="12.75">
      <c r="A169" s="5"/>
      <c r="B169" s="5"/>
      <c r="C169" s="5"/>
      <c r="D169" s="5"/>
      <c r="E169" s="5"/>
      <c r="F169" s="5"/>
      <c r="G169" s="5"/>
      <c r="H169" s="5"/>
      <c r="I169" s="5"/>
      <c r="J169" s="5"/>
      <c r="K169" s="5"/>
      <c r="L169" s="5"/>
      <c r="M169" s="5"/>
      <c r="N169" s="5"/>
      <c r="O169" s="5"/>
      <c r="P169" s="5"/>
      <c r="Q169" s="5"/>
      <c r="R169" s="5"/>
      <c r="S169" s="5"/>
      <c r="T169" s="5"/>
      <c r="U169" s="5"/>
    </row>
    <row r="170" spans="1:21" ht="12.75">
      <c r="A170" s="5"/>
      <c r="B170" s="5"/>
      <c r="C170" s="5"/>
      <c r="D170" s="5"/>
      <c r="E170" s="5"/>
      <c r="F170" s="5"/>
      <c r="G170" s="5"/>
      <c r="H170" s="5"/>
      <c r="I170" s="5"/>
      <c r="J170" s="5"/>
      <c r="K170" s="5"/>
      <c r="L170" s="5"/>
      <c r="M170" s="5"/>
      <c r="N170" s="5"/>
      <c r="O170" s="5"/>
      <c r="P170" s="5"/>
      <c r="Q170" s="5"/>
      <c r="R170" s="5"/>
      <c r="S170" s="5"/>
      <c r="T170" s="5"/>
      <c r="U170" s="5"/>
    </row>
    <row r="171" spans="1:21" ht="12.75">
      <c r="A171" s="5"/>
      <c r="B171" s="5"/>
      <c r="C171" s="5"/>
      <c r="D171" s="5"/>
      <c r="E171" s="5"/>
      <c r="F171" s="5"/>
      <c r="G171" s="5"/>
      <c r="H171" s="5"/>
      <c r="I171" s="5"/>
      <c r="J171" s="5"/>
      <c r="K171" s="5"/>
      <c r="L171" s="5"/>
      <c r="M171" s="5"/>
      <c r="N171" s="5"/>
      <c r="O171" s="5"/>
      <c r="P171" s="5"/>
      <c r="Q171" s="5"/>
      <c r="R171" s="5"/>
      <c r="S171" s="5"/>
      <c r="T171" s="5"/>
      <c r="U171" s="5"/>
    </row>
    <row r="172" spans="1:21" ht="12.75">
      <c r="A172" s="5"/>
      <c r="B172" s="5"/>
      <c r="C172" s="5"/>
      <c r="D172" s="5"/>
      <c r="E172" s="5"/>
      <c r="F172" s="5"/>
      <c r="G172" s="5"/>
      <c r="H172" s="5"/>
      <c r="I172" s="5"/>
      <c r="J172" s="5"/>
      <c r="K172" s="5"/>
      <c r="L172" s="5"/>
      <c r="M172" s="5"/>
      <c r="N172" s="5"/>
      <c r="O172" s="5"/>
      <c r="P172" s="5"/>
      <c r="Q172" s="5"/>
      <c r="R172" s="5"/>
      <c r="S172" s="5"/>
      <c r="T172" s="5"/>
      <c r="U172" s="5"/>
    </row>
    <row r="173" spans="1:21" ht="12.75">
      <c r="A173" s="5"/>
      <c r="B173" s="5"/>
      <c r="C173" s="5"/>
      <c r="D173" s="5"/>
      <c r="E173" s="5"/>
      <c r="F173" s="5"/>
      <c r="G173" s="5"/>
      <c r="H173" s="5"/>
      <c r="I173" s="5"/>
      <c r="J173" s="5"/>
      <c r="K173" s="5"/>
      <c r="L173" s="5"/>
      <c r="M173" s="5"/>
      <c r="N173" s="5"/>
      <c r="O173" s="5"/>
      <c r="P173" s="5"/>
      <c r="Q173" s="5"/>
      <c r="R173" s="5"/>
      <c r="S173" s="5"/>
      <c r="T173" s="5"/>
      <c r="U173" s="5"/>
    </row>
    <row r="174" spans="1:21" ht="12.75">
      <c r="A174" s="5"/>
      <c r="B174" s="5"/>
      <c r="C174" s="5"/>
      <c r="D174" s="5"/>
      <c r="E174" s="5"/>
      <c r="F174" s="5"/>
      <c r="G174" s="5"/>
      <c r="H174" s="5"/>
      <c r="I174" s="5"/>
      <c r="J174" s="5"/>
      <c r="K174" s="5"/>
      <c r="L174" s="5"/>
      <c r="M174" s="5"/>
      <c r="N174" s="5"/>
      <c r="O174" s="5"/>
      <c r="P174" s="5"/>
      <c r="Q174" s="5"/>
      <c r="R174" s="5"/>
      <c r="S174" s="5"/>
      <c r="T174" s="5"/>
      <c r="U174" s="5"/>
    </row>
    <row r="175" spans="1:21" ht="12.75">
      <c r="A175" s="5"/>
      <c r="B175" s="5"/>
      <c r="C175" s="5"/>
      <c r="D175" s="5"/>
      <c r="E175" s="5"/>
      <c r="F175" s="5"/>
      <c r="G175" s="5"/>
      <c r="H175" s="5"/>
      <c r="I175" s="5"/>
      <c r="J175" s="5"/>
      <c r="K175" s="5"/>
      <c r="L175" s="5"/>
      <c r="M175" s="5"/>
      <c r="N175" s="5"/>
      <c r="O175" s="5"/>
      <c r="P175" s="5"/>
      <c r="Q175" s="5"/>
      <c r="R175" s="5"/>
      <c r="S175" s="5"/>
      <c r="T175" s="5"/>
      <c r="U175" s="5"/>
    </row>
    <row r="176" spans="1:21" ht="12.75">
      <c r="A176" s="5"/>
      <c r="B176" s="5"/>
      <c r="C176" s="5"/>
      <c r="D176" s="5"/>
      <c r="E176" s="5"/>
      <c r="F176" s="5"/>
      <c r="G176" s="5"/>
      <c r="H176" s="5"/>
      <c r="I176" s="5"/>
      <c r="J176" s="5"/>
      <c r="K176" s="5"/>
      <c r="L176" s="5"/>
      <c r="M176" s="5"/>
      <c r="N176" s="5"/>
      <c r="O176" s="5"/>
      <c r="P176" s="5"/>
      <c r="Q176" s="5"/>
      <c r="R176" s="5"/>
      <c r="S176" s="5"/>
      <c r="T176" s="5"/>
      <c r="U176" s="5"/>
    </row>
    <row r="177" spans="1:21" ht="12.75">
      <c r="A177" s="5"/>
      <c r="B177" s="5"/>
      <c r="C177" s="5"/>
      <c r="D177" s="5"/>
      <c r="E177" s="5"/>
      <c r="F177" s="5"/>
      <c r="G177" s="5"/>
      <c r="H177" s="5"/>
      <c r="I177" s="5"/>
      <c r="J177" s="5"/>
      <c r="K177" s="5"/>
      <c r="L177" s="5"/>
      <c r="M177" s="5"/>
      <c r="N177" s="5"/>
      <c r="O177" s="5"/>
      <c r="P177" s="5"/>
      <c r="Q177" s="5"/>
      <c r="R177" s="5"/>
      <c r="S177" s="5"/>
      <c r="T177" s="5"/>
      <c r="U177" s="5"/>
    </row>
    <row r="178" spans="1:21" ht="12.75">
      <c r="A178" s="5"/>
      <c r="B178" s="5"/>
      <c r="C178" s="5"/>
      <c r="D178" s="5"/>
      <c r="E178" s="5"/>
      <c r="F178" s="5"/>
      <c r="G178" s="5"/>
      <c r="H178" s="5"/>
      <c r="I178" s="5"/>
      <c r="J178" s="5"/>
      <c r="K178" s="5"/>
      <c r="L178" s="5"/>
      <c r="M178" s="5"/>
      <c r="N178" s="5"/>
      <c r="O178" s="5"/>
      <c r="P178" s="5"/>
      <c r="Q178" s="5"/>
      <c r="R178" s="5"/>
      <c r="S178" s="5"/>
      <c r="T178" s="5"/>
      <c r="U178" s="5"/>
    </row>
    <row r="179" spans="1:21" ht="12.75">
      <c r="A179" s="5"/>
      <c r="B179" s="5"/>
      <c r="C179" s="5"/>
      <c r="D179" s="5"/>
      <c r="E179" s="5"/>
      <c r="F179" s="5"/>
      <c r="G179" s="5"/>
      <c r="H179" s="5"/>
      <c r="I179" s="5"/>
      <c r="J179" s="5"/>
      <c r="K179" s="5"/>
      <c r="L179" s="5"/>
      <c r="M179" s="5"/>
      <c r="N179" s="5"/>
      <c r="O179" s="5"/>
      <c r="P179" s="5"/>
      <c r="Q179" s="5"/>
      <c r="R179" s="5"/>
      <c r="S179" s="5"/>
      <c r="T179" s="5"/>
      <c r="U179" s="5"/>
    </row>
    <row r="180" spans="1:21" ht="12.75">
      <c r="A180" s="5"/>
      <c r="B180" s="5"/>
      <c r="C180" s="5"/>
      <c r="D180" s="5"/>
      <c r="E180" s="5"/>
      <c r="F180" s="5"/>
      <c r="G180" s="5"/>
      <c r="H180" s="5"/>
      <c r="I180" s="5"/>
      <c r="J180" s="5"/>
      <c r="K180" s="5"/>
      <c r="L180" s="5"/>
      <c r="M180" s="5"/>
      <c r="N180" s="5"/>
      <c r="O180" s="5"/>
      <c r="P180" s="5"/>
      <c r="Q180" s="5"/>
      <c r="R180" s="5"/>
      <c r="S180" s="5"/>
      <c r="T180" s="5"/>
      <c r="U180" s="5"/>
    </row>
    <row r="181" spans="1:21" ht="12.75">
      <c r="A181" s="5"/>
      <c r="B181" s="5"/>
      <c r="C181" s="5"/>
      <c r="D181" s="5"/>
      <c r="E181" s="5"/>
      <c r="F181" s="5"/>
      <c r="G181" s="5"/>
      <c r="H181" s="5"/>
      <c r="I181" s="5"/>
      <c r="J181" s="5"/>
      <c r="K181" s="5"/>
      <c r="L181" s="5"/>
      <c r="M181" s="5"/>
      <c r="N181" s="5"/>
      <c r="O181" s="5"/>
      <c r="P181" s="5"/>
      <c r="Q181" s="5"/>
      <c r="R181" s="5"/>
      <c r="S181" s="5"/>
      <c r="T181" s="5"/>
      <c r="U181" s="5"/>
    </row>
    <row r="182" spans="1:21" ht="12.75">
      <c r="A182" s="5"/>
      <c r="B182" s="5"/>
      <c r="C182" s="5"/>
      <c r="D182" s="5"/>
      <c r="E182" s="5"/>
      <c r="F182" s="5"/>
      <c r="G182" s="5"/>
      <c r="H182" s="5"/>
      <c r="I182" s="5"/>
      <c r="J182" s="5"/>
      <c r="K182" s="5"/>
      <c r="L182" s="5"/>
      <c r="M182" s="5"/>
      <c r="N182" s="5"/>
      <c r="O182" s="5"/>
      <c r="P182" s="5"/>
      <c r="Q182" s="5"/>
      <c r="R182" s="5"/>
      <c r="S182" s="5"/>
      <c r="T182" s="5"/>
      <c r="U182" s="5"/>
    </row>
    <row r="183" spans="1:21" ht="12.75">
      <c r="A183" s="5"/>
      <c r="B183" s="5"/>
      <c r="C183" s="5"/>
      <c r="D183" s="5"/>
      <c r="E183" s="5"/>
      <c r="F183" s="5"/>
      <c r="G183" s="5"/>
      <c r="H183" s="5"/>
      <c r="I183" s="5"/>
      <c r="J183" s="5"/>
      <c r="K183" s="5"/>
      <c r="L183" s="5"/>
      <c r="M183" s="5"/>
      <c r="N183" s="5"/>
      <c r="O183" s="5"/>
      <c r="P183" s="5"/>
      <c r="Q183" s="5"/>
      <c r="R183" s="5"/>
      <c r="S183" s="5"/>
      <c r="T183" s="5"/>
      <c r="U183" s="5"/>
    </row>
    <row r="184" spans="1:21" ht="12.75">
      <c r="A184" s="5"/>
      <c r="B184" s="5"/>
      <c r="C184" s="5"/>
      <c r="D184" s="5"/>
      <c r="E184" s="5"/>
      <c r="F184" s="5"/>
      <c r="G184" s="5"/>
      <c r="H184" s="5"/>
      <c r="I184" s="5"/>
      <c r="J184" s="5"/>
      <c r="K184" s="5"/>
      <c r="L184" s="5"/>
      <c r="M184" s="5"/>
      <c r="N184" s="5"/>
      <c r="O184" s="5"/>
      <c r="P184" s="5"/>
      <c r="Q184" s="5"/>
      <c r="R184" s="5"/>
      <c r="S184" s="5"/>
      <c r="T184" s="5"/>
      <c r="U184" s="5"/>
    </row>
    <row r="185" spans="1:21" ht="12.75">
      <c r="A185" s="5"/>
      <c r="B185" s="5"/>
      <c r="C185" s="5"/>
      <c r="D185" s="5"/>
      <c r="E185" s="5"/>
      <c r="F185" s="5"/>
      <c r="G185" s="5"/>
      <c r="H185" s="5"/>
      <c r="I185" s="5"/>
      <c r="J185" s="5"/>
      <c r="K185" s="5"/>
      <c r="L185" s="5"/>
      <c r="M185" s="5"/>
      <c r="N185" s="5"/>
      <c r="O185" s="5"/>
      <c r="P185" s="5"/>
      <c r="Q185" s="5"/>
      <c r="R185" s="5"/>
      <c r="S185" s="5"/>
      <c r="T185" s="5"/>
      <c r="U185" s="5"/>
    </row>
    <row r="186" spans="1:21" ht="12.75">
      <c r="A186" s="5"/>
      <c r="B186" s="5"/>
      <c r="C186" s="5"/>
      <c r="D186" s="5"/>
      <c r="E186" s="5"/>
      <c r="F186" s="5"/>
      <c r="G186" s="5"/>
      <c r="H186" s="5"/>
      <c r="I186" s="5"/>
      <c r="J186" s="5"/>
      <c r="K186" s="5"/>
      <c r="L186" s="5"/>
      <c r="M186" s="5"/>
      <c r="N186" s="5"/>
      <c r="O186" s="5"/>
      <c r="P186" s="5"/>
      <c r="Q186" s="5"/>
      <c r="R186" s="5"/>
      <c r="S186" s="5"/>
      <c r="T186" s="5"/>
      <c r="U186" s="5"/>
    </row>
    <row r="187" spans="1:21" ht="12.75">
      <c r="A187" s="5"/>
      <c r="B187" s="5"/>
      <c r="C187" s="5"/>
      <c r="D187" s="5"/>
      <c r="E187" s="5"/>
      <c r="F187" s="5"/>
      <c r="G187" s="5"/>
      <c r="H187" s="5"/>
      <c r="I187" s="5"/>
      <c r="J187" s="5"/>
      <c r="K187" s="5"/>
      <c r="L187" s="5"/>
      <c r="M187" s="5"/>
      <c r="N187" s="5"/>
      <c r="O187" s="5"/>
      <c r="P187" s="5"/>
      <c r="Q187" s="5"/>
      <c r="R187" s="5"/>
      <c r="S187" s="5"/>
      <c r="T187" s="5"/>
      <c r="U187" s="5"/>
    </row>
    <row r="188" spans="1:21" ht="12.75">
      <c r="A188" s="5"/>
      <c r="B188" s="5"/>
      <c r="C188" s="5"/>
      <c r="D188" s="5"/>
      <c r="E188" s="5"/>
      <c r="F188" s="5"/>
      <c r="G188" s="5"/>
      <c r="H188" s="5"/>
      <c r="I188" s="5"/>
      <c r="J188" s="5"/>
      <c r="K188" s="5"/>
      <c r="L188" s="5"/>
      <c r="M188" s="5"/>
      <c r="N188" s="5"/>
      <c r="O188" s="5"/>
      <c r="P188" s="5"/>
      <c r="Q188" s="5"/>
      <c r="R188" s="5"/>
      <c r="S188" s="5"/>
      <c r="T188" s="5"/>
      <c r="U188" s="5"/>
    </row>
    <row r="189" spans="1:21" ht="12.75">
      <c r="A189" s="5"/>
      <c r="B189" s="5"/>
      <c r="C189" s="5"/>
      <c r="D189" s="5"/>
      <c r="E189" s="5"/>
      <c r="F189" s="5"/>
      <c r="G189" s="5"/>
      <c r="H189" s="5"/>
      <c r="I189" s="5"/>
      <c r="J189" s="5"/>
      <c r="K189" s="5"/>
      <c r="L189" s="5"/>
      <c r="M189" s="5"/>
      <c r="N189" s="5"/>
      <c r="O189" s="5"/>
      <c r="P189" s="5"/>
      <c r="Q189" s="5"/>
      <c r="R189" s="5"/>
      <c r="S189" s="5"/>
      <c r="T189" s="5"/>
      <c r="U189" s="5"/>
    </row>
    <row r="190" spans="1:21" ht="12.75">
      <c r="A190" s="5"/>
      <c r="B190" s="5"/>
      <c r="C190" s="5"/>
      <c r="D190" s="5"/>
      <c r="E190" s="5"/>
      <c r="F190" s="5"/>
      <c r="G190" s="5"/>
      <c r="H190" s="5"/>
      <c r="I190" s="5"/>
      <c r="J190" s="5"/>
      <c r="K190" s="5"/>
      <c r="L190" s="5"/>
      <c r="M190" s="5"/>
      <c r="N190" s="5"/>
      <c r="O190" s="5"/>
      <c r="P190" s="5"/>
      <c r="Q190" s="5"/>
      <c r="R190" s="5"/>
      <c r="S190" s="5"/>
      <c r="T190" s="5"/>
      <c r="U190" s="5"/>
    </row>
    <row r="191" spans="1:21" ht="12.75">
      <c r="A191" s="5"/>
      <c r="B191" s="5"/>
      <c r="C191" s="5"/>
      <c r="D191" s="5"/>
      <c r="E191" s="5"/>
      <c r="F191" s="5"/>
      <c r="G191" s="5"/>
      <c r="H191" s="5"/>
      <c r="I191" s="5"/>
      <c r="J191" s="5"/>
      <c r="K191" s="5"/>
      <c r="L191" s="5"/>
      <c r="M191" s="5"/>
      <c r="N191" s="5"/>
      <c r="O191" s="5"/>
      <c r="P191" s="5"/>
      <c r="Q191" s="5"/>
      <c r="R191" s="5"/>
      <c r="S191" s="5"/>
      <c r="T191" s="5"/>
      <c r="U191" s="5"/>
    </row>
    <row r="192" spans="1:21" ht="12.75">
      <c r="A192" s="5"/>
      <c r="B192" s="5"/>
      <c r="C192" s="5"/>
      <c r="D192" s="5"/>
      <c r="E192" s="5"/>
      <c r="F192" s="5"/>
      <c r="G192" s="5"/>
      <c r="H192" s="5"/>
      <c r="I192" s="5"/>
      <c r="J192" s="5"/>
      <c r="K192" s="5"/>
      <c r="L192" s="5"/>
      <c r="M192" s="5"/>
      <c r="N192" s="5"/>
      <c r="O192" s="5"/>
      <c r="P192" s="5"/>
      <c r="Q192" s="5"/>
      <c r="R192" s="5"/>
      <c r="S192" s="5"/>
      <c r="T192" s="5"/>
      <c r="U192" s="5"/>
    </row>
    <row r="193" spans="1:21" ht="12.75">
      <c r="A193" s="5"/>
      <c r="B193" s="5"/>
      <c r="C193" s="5"/>
      <c r="D193" s="5"/>
      <c r="E193" s="5"/>
      <c r="F193" s="5"/>
      <c r="G193" s="5"/>
      <c r="H193" s="5"/>
      <c r="I193" s="5"/>
      <c r="J193" s="5"/>
      <c r="K193" s="5"/>
      <c r="L193" s="5"/>
      <c r="M193" s="5"/>
      <c r="N193" s="5"/>
      <c r="O193" s="5"/>
      <c r="P193" s="5"/>
      <c r="Q193" s="5"/>
      <c r="R193" s="5"/>
      <c r="S193" s="5"/>
      <c r="T193" s="5"/>
      <c r="U193" s="5"/>
    </row>
    <row r="194" spans="1:21" ht="12.75">
      <c r="A194" s="5"/>
      <c r="B194" s="5"/>
      <c r="C194" s="5"/>
      <c r="D194" s="5"/>
      <c r="E194" s="5"/>
      <c r="F194" s="5"/>
      <c r="G194" s="5"/>
      <c r="H194" s="5"/>
      <c r="I194" s="5"/>
      <c r="J194" s="5"/>
      <c r="K194" s="5"/>
      <c r="L194" s="5"/>
      <c r="M194" s="5"/>
      <c r="N194" s="5"/>
      <c r="O194" s="5"/>
      <c r="P194" s="5"/>
      <c r="Q194" s="5"/>
      <c r="R194" s="5"/>
      <c r="S194" s="5"/>
      <c r="T194" s="5"/>
      <c r="U194" s="5"/>
    </row>
    <row r="195" spans="1:21" ht="12.75">
      <c r="A195" s="5"/>
      <c r="B195" s="5"/>
      <c r="C195" s="5"/>
      <c r="D195" s="5"/>
      <c r="E195" s="5"/>
      <c r="F195" s="5"/>
      <c r="G195" s="5"/>
      <c r="H195" s="5"/>
      <c r="I195" s="5"/>
      <c r="J195" s="5"/>
      <c r="K195" s="5"/>
      <c r="L195" s="5"/>
      <c r="M195" s="5"/>
      <c r="N195" s="5"/>
      <c r="O195" s="5"/>
      <c r="P195" s="5"/>
      <c r="Q195" s="5"/>
      <c r="R195" s="5"/>
      <c r="S195" s="5"/>
      <c r="T195" s="5"/>
      <c r="U195" s="5"/>
    </row>
    <row r="196" spans="1:16" ht="12.75">
      <c r="A196" s="5"/>
      <c r="B196" s="5"/>
      <c r="C196" s="5"/>
      <c r="D196" s="5"/>
      <c r="E196" s="5"/>
      <c r="F196" s="5"/>
      <c r="G196" s="5"/>
      <c r="H196" s="5"/>
      <c r="I196" s="5"/>
      <c r="J196" s="5"/>
      <c r="K196" s="5"/>
      <c r="L196" s="5"/>
      <c r="M196" s="5"/>
      <c r="N196" s="5"/>
      <c r="O196" s="5"/>
      <c r="P196" s="5"/>
    </row>
  </sheetData>
  <sheetProtection/>
  <mergeCells count="2">
    <mergeCell ref="D154:E155"/>
    <mergeCell ref="D73:E74"/>
  </mergeCells>
  <conditionalFormatting sqref="I9 I13 I17 I21 I25 I29 I33 I37 I41 I45 I49 I53 I57 I61 I65 I69 K11 K19 K27 K35 K43 K51 K59 K67 M15 M31 M47 M63:M64 O23 O55:O56 O39 I90 I94 I98 I102 I106 I110 I114 I118 I122 I126 I130 I134 I138 I142 I146 I150 K92 K100 K108 K116 K124 K132 K140 K148 M96 M112 M128 M144:M145 O104 O136:O137 O120 N73 N76 N78 N81 I73 I75 I77 I79 K74:K75">
    <cfRule type="expression" priority="1" dxfId="0" stopIfTrue="1">
      <formula>H9="as"</formula>
    </cfRule>
    <cfRule type="expression" priority="2" dxfId="0" stopIfTrue="1">
      <formula>H9="bs"</formula>
    </cfRule>
  </conditionalFormatting>
  <conditionalFormatting sqref="K78">
    <cfRule type="expression" priority="3" dxfId="0" stopIfTrue="1">
      <formula>J78="as"</formula>
    </cfRule>
    <cfRule type="expression" priority="4" dxfId="0" stopIfTrue="1">
      <formula>J78="bs"</formula>
    </cfRule>
  </conditionalFormatting>
  <conditionalFormatting sqref="M76">
    <cfRule type="expression" priority="5" dxfId="0" stopIfTrue="1">
      <formula>L76="as"</formula>
    </cfRule>
    <cfRule type="expression" priority="6" dxfId="0" stopIfTrue="1">
      <formula>L76="bs"</formula>
    </cfRule>
  </conditionalFormatting>
  <printOptions/>
  <pageMargins left="0.35433070866141736" right="0.35433070866141736" top="0.3937007874015748" bottom="0.3937007874015748"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T90"/>
  <sheetViews>
    <sheetView showZeros="0" tabSelected="1" workbookViewId="0" topLeftCell="A1">
      <selection activeCell="O148" sqref="O148"/>
    </sheetView>
  </sheetViews>
  <sheetFormatPr defaultColWidth="9.140625" defaultRowHeight="12.75"/>
  <cols>
    <col min="1" max="1" width="2.28125" style="0" customWidth="1"/>
    <col min="2" max="2" width="3.28125" style="0" customWidth="1"/>
    <col min="3" max="3" width="4.28125" style="0" customWidth="1"/>
    <col min="4" max="4" width="3.7109375" style="0" customWidth="1"/>
    <col min="5" max="5" width="18.7109375" style="0" customWidth="1"/>
    <col min="6" max="6" width="1.7109375" style="0"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5" width="1.7109375" style="0" customWidth="1"/>
    <col min="18" max="18" width="0" style="0" hidden="1" customWidth="1"/>
  </cols>
  <sheetData>
    <row r="1" spans="1:20" s="4" customFormat="1" ht="19.5" customHeight="1">
      <c r="A1" s="1" t="str">
        <f>'[1]Tytuł'!$C$10</f>
        <v>WTK-5</v>
      </c>
      <c r="B1" s="1"/>
      <c r="C1" s="1"/>
      <c r="D1" s="1"/>
      <c r="E1" s="1"/>
      <c r="F1" s="1"/>
      <c r="G1" s="1"/>
      <c r="H1" s="2" t="s">
        <v>0</v>
      </c>
      <c r="I1" s="3" t="str">
        <f>'[1]Tytuł'!$C$14</f>
        <v>Katarzyna Krajowska</v>
      </c>
      <c r="J1" s="2"/>
      <c r="K1" s="3"/>
      <c r="L1" s="1"/>
      <c r="M1" s="1"/>
      <c r="N1" s="1"/>
      <c r="O1" s="1"/>
      <c r="P1" s="1"/>
      <c r="Q1" s="1"/>
      <c r="R1" s="1"/>
      <c r="S1" s="1"/>
      <c r="T1" s="1"/>
    </row>
    <row r="2" spans="1:20" ht="12.75">
      <c r="A2" s="5"/>
      <c r="B2" s="5"/>
      <c r="C2" s="5"/>
      <c r="D2" s="5"/>
      <c r="E2" s="5"/>
      <c r="F2" s="5"/>
      <c r="G2" s="5"/>
      <c r="H2" s="2" t="s">
        <v>1</v>
      </c>
      <c r="I2" s="3" t="str">
        <f>'[1]Tytuł'!$G$10</f>
        <v>Skrzaty</v>
      </c>
      <c r="J2" s="2"/>
      <c r="K2" s="3"/>
      <c r="L2" s="5"/>
      <c r="M2" s="5"/>
      <c r="N2" s="5"/>
      <c r="O2" s="5"/>
      <c r="P2" s="5"/>
      <c r="Q2" s="5"/>
      <c r="R2" s="5"/>
      <c r="S2" s="5"/>
      <c r="T2" s="5"/>
    </row>
    <row r="3" spans="1:20" ht="12.75">
      <c r="A3" s="5"/>
      <c r="B3" s="5"/>
      <c r="C3" s="6" t="s">
        <v>2</v>
      </c>
      <c r="D3" s="5"/>
      <c r="E3" s="5"/>
      <c r="F3" s="5"/>
      <c r="G3" s="5"/>
      <c r="H3" s="2" t="s">
        <v>3</v>
      </c>
      <c r="I3" s="3" t="str">
        <f>'[1]Tytuł'!$G$12</f>
        <v>Warszawa</v>
      </c>
      <c r="J3" s="2"/>
      <c r="K3" s="3"/>
      <c r="L3" s="5"/>
      <c r="M3" s="5"/>
      <c r="N3" s="5"/>
      <c r="O3" s="5"/>
      <c r="P3" s="5"/>
      <c r="Q3" s="5"/>
      <c r="R3" s="5"/>
      <c r="S3" s="5"/>
      <c r="T3" s="5"/>
    </row>
    <row r="4" spans="1:20" ht="12.75">
      <c r="A4" s="5"/>
      <c r="B4" s="5"/>
      <c r="C4" s="7" t="s">
        <v>60</v>
      </c>
      <c r="D4" s="5"/>
      <c r="E4" s="5"/>
      <c r="F4" s="5"/>
      <c r="G4" s="5"/>
      <c r="H4" s="2" t="s">
        <v>5</v>
      </c>
      <c r="I4" s="3" t="str">
        <f>'[1]Tytuł'!$G$14</f>
        <v>25-27.02.2012</v>
      </c>
      <c r="J4" s="2"/>
      <c r="K4" s="3"/>
      <c r="L4" s="5"/>
      <c r="M4" s="5"/>
      <c r="N4" s="5"/>
      <c r="O4" s="5"/>
      <c r="P4" s="5"/>
      <c r="Q4" s="5"/>
      <c r="R4" s="5"/>
      <c r="S4" s="5"/>
      <c r="T4" s="5"/>
    </row>
    <row r="5" spans="1:20" ht="9.75" customHeight="1">
      <c r="A5" s="5"/>
      <c r="B5" s="5"/>
      <c r="C5" s="5"/>
      <c r="D5" s="5"/>
      <c r="E5" s="5"/>
      <c r="F5" s="5"/>
      <c r="G5" s="5"/>
      <c r="H5" s="5"/>
      <c r="I5" s="5"/>
      <c r="J5" s="5"/>
      <c r="K5" s="5"/>
      <c r="L5" s="5"/>
      <c r="M5" s="5"/>
      <c r="N5" s="5"/>
      <c r="O5" s="5"/>
      <c r="P5" s="5"/>
      <c r="Q5" s="5"/>
      <c r="R5" s="5"/>
      <c r="S5" s="5"/>
      <c r="T5" s="5"/>
    </row>
    <row r="6" spans="1:20" ht="9.75" customHeight="1">
      <c r="A6" s="10"/>
      <c r="B6" s="11" t="s">
        <v>7</v>
      </c>
      <c r="C6" s="11" t="s">
        <v>8</v>
      </c>
      <c r="D6" s="11" t="s">
        <v>9</v>
      </c>
      <c r="E6" s="10" t="s">
        <v>10</v>
      </c>
      <c r="F6" s="10"/>
      <c r="G6" s="11" t="s">
        <v>11</v>
      </c>
      <c r="H6" s="10"/>
      <c r="I6" s="11" t="s">
        <v>12</v>
      </c>
      <c r="J6" s="11"/>
      <c r="K6" s="11" t="s">
        <v>15</v>
      </c>
      <c r="L6" s="11"/>
      <c r="M6" s="11" t="s">
        <v>35</v>
      </c>
      <c r="N6" s="11"/>
      <c r="O6" s="10"/>
      <c r="Q6" s="5"/>
      <c r="R6" s="5"/>
      <c r="S6" s="5"/>
      <c r="T6" s="5"/>
    </row>
    <row r="7" spans="1:20" ht="6" customHeight="1">
      <c r="A7" s="12"/>
      <c r="B7" s="5"/>
      <c r="C7" s="5"/>
      <c r="D7" s="5"/>
      <c r="E7" s="5"/>
      <c r="F7" s="5"/>
      <c r="G7" s="5"/>
      <c r="H7" s="5"/>
      <c r="I7" s="5"/>
      <c r="J7" s="5"/>
      <c r="K7" s="5"/>
      <c r="L7" s="5"/>
      <c r="M7" s="5"/>
      <c r="N7" s="5"/>
      <c r="O7" s="5"/>
      <c r="P7" s="5"/>
      <c r="Q7" s="13"/>
      <c r="R7" s="5"/>
      <c r="S7" s="5"/>
      <c r="T7" s="5"/>
    </row>
    <row r="8" spans="1:20" ht="9" customHeight="1">
      <c r="A8" s="107"/>
      <c r="B8" s="108"/>
      <c r="C8" s="108"/>
      <c r="D8" s="108"/>
      <c r="E8" s="109" t="str">
        <f>IF($D9="","",VLOOKUP($D9,'[1]ListaTG(D)'!$A$10:$T$41,19))</f>
        <v>SAKS, Rene</v>
      </c>
      <c r="F8" s="110"/>
      <c r="G8" s="109" t="str">
        <f>IF($D9="","",VLOOKUP($D9,'[1]ListaTG(D)'!$A$10:$T$41,4))</f>
        <v>KS Warszawianka</v>
      </c>
      <c r="H8" s="43"/>
      <c r="I8" s="43"/>
      <c r="J8" s="43"/>
      <c r="K8" s="43"/>
      <c r="L8" s="43"/>
      <c r="M8" s="43"/>
      <c r="N8" s="43"/>
      <c r="O8" s="43"/>
      <c r="P8" s="5"/>
      <c r="Q8" s="19">
        <f>IF($D8="","",VLOOKUP($D8,'[1]Lista TG(S)'!$A$9:$J$72,2))</f>
      </c>
      <c r="R8" s="62" t="str">
        <f>IF($D9="","",VLOOKUP($D9,'[1]ListaTG(D)'!$A$10:$T$41,2))</f>
        <v>Saks</v>
      </c>
      <c r="S8" s="5"/>
      <c r="T8" s="5"/>
    </row>
    <row r="9" spans="1:20" ht="9" customHeight="1">
      <c r="A9" s="107">
        <v>1</v>
      </c>
      <c r="B9" s="108">
        <f>IF($D9="","",VLOOKUP($D9,'[1]ListaTG(D)'!$A$10:$T$41,8))</f>
        <v>0</v>
      </c>
      <c r="C9" s="108">
        <f>IF($D9="","",VLOOKUP($D9,'[1]ListaTG(D)'!$A$10:$T$41,9))</f>
        <v>114</v>
      </c>
      <c r="D9" s="16">
        <v>1</v>
      </c>
      <c r="E9" s="109" t="str">
        <f>IF($D9="","",VLOOKUP($D9,'[1]ListaTG(D)'!$A$10:$T$41,20))</f>
        <v>ZARĘBA, Krzysztof</v>
      </c>
      <c r="F9" s="109"/>
      <c r="G9" s="109" t="str">
        <f>IF($D9="","",VLOOKUP($D9,'[1]ListaTG(D)'!$A$10:$T$41,7))</f>
        <v>KS Warszawianka</v>
      </c>
      <c r="H9" s="96"/>
      <c r="I9" s="60"/>
      <c r="J9" s="62"/>
      <c r="K9" s="62"/>
      <c r="L9" s="62"/>
      <c r="M9" s="62"/>
      <c r="N9" s="62"/>
      <c r="O9" s="62"/>
      <c r="P9" s="19"/>
      <c r="Q9" s="19"/>
      <c r="R9" s="62" t="str">
        <f>IF($D9="","",VLOOKUP($D9,'[1]ListaTG(D)'!$A$10:$T$41,5))</f>
        <v>Zaręba</v>
      </c>
      <c r="S9" s="5"/>
      <c r="T9" s="5"/>
    </row>
    <row r="10" spans="1:20" ht="9" customHeight="1">
      <c r="A10" s="20"/>
      <c r="B10" s="22"/>
      <c r="C10" s="22"/>
      <c r="D10" s="111"/>
      <c r="E10" s="23"/>
      <c r="F10" s="23"/>
      <c r="G10" s="23"/>
      <c r="H10" s="95"/>
      <c r="I10" s="112" t="str">
        <f>UPPER(IF(OR(H11="a",H11="as"),R8,IF(OR(H11="b",H11="bs"),R12,)))</f>
        <v>SAKS</v>
      </c>
      <c r="J10" s="96"/>
      <c r="K10" s="62"/>
      <c r="L10" s="62"/>
      <c r="M10" s="62"/>
      <c r="N10" s="62"/>
      <c r="O10" s="62"/>
      <c r="P10" s="19"/>
      <c r="Q10" s="19">
        <f>IF($D10="","",VLOOKUP($D10,'[1]Lista TG(S)'!$A$9:$J$72,2))</f>
      </c>
      <c r="R10" s="5"/>
      <c r="S10" s="5"/>
      <c r="T10" s="5"/>
    </row>
    <row r="11" spans="1:20" ht="9" customHeight="1">
      <c r="A11" s="107"/>
      <c r="B11" s="79"/>
      <c r="C11" s="79"/>
      <c r="D11" s="79"/>
      <c r="E11" s="62"/>
      <c r="F11" s="62"/>
      <c r="G11" s="62"/>
      <c r="H11" s="113" t="s">
        <v>16</v>
      </c>
      <c r="I11" s="114" t="str">
        <f>UPPER(IF(OR(H11="a",H11="as"),R9,IF(OR(H11="b",H11="bs"),R13,)))</f>
        <v>ZARĘBA</v>
      </c>
      <c r="J11" s="96"/>
      <c r="K11" s="60"/>
      <c r="L11" s="62"/>
      <c r="M11" s="62"/>
      <c r="N11" s="62"/>
      <c r="O11" s="62"/>
      <c r="P11" s="19"/>
      <c r="Q11" s="115"/>
      <c r="R11" s="5"/>
      <c r="S11" s="5"/>
      <c r="T11" s="5"/>
    </row>
    <row r="12" spans="1:20" ht="9" customHeight="1">
      <c r="A12" s="107"/>
      <c r="B12" s="79"/>
      <c r="C12" s="79"/>
      <c r="D12" s="116"/>
      <c r="E12" s="62" t="str">
        <f>IF($D13="","",VLOOKUP($D13,'[1]ListaTG(D)'!$A$10:$T$41,19))</f>
        <v>, </v>
      </c>
      <c r="F12" s="110"/>
      <c r="G12" s="62">
        <f>IF($D13="","",VLOOKUP($D13,'[1]ListaTG(D)'!$A$10:$T$41,4))</f>
        <v>0</v>
      </c>
      <c r="H12" s="93"/>
      <c r="I12" s="23"/>
      <c r="J12" s="37">
        <f>IF(OR(H11="a",H11="as"),D9,IF(OR(H11="b",H11="bs"),D13,))</f>
        <v>1</v>
      </c>
      <c r="K12" s="38">
        <f>IF(OR(H11="a",H11="as"),D13,IF(OR(H11="b",H11="bs"),D9,))</f>
        <v>11</v>
      </c>
      <c r="L12" s="96"/>
      <c r="M12" s="62"/>
      <c r="N12" s="62"/>
      <c r="O12" s="62"/>
      <c r="P12" s="19"/>
      <c r="Q12" s="19">
        <f>IF($D12="","",VLOOKUP($D12,'[1]Lista TG(S)'!$A$9:$J$72,2))</f>
      </c>
      <c r="R12" s="62">
        <f>IF($D13="","",VLOOKUP($D13,'[1]ListaTG(D)'!$A$10:$T$41,2))</f>
        <v>0</v>
      </c>
      <c r="S12" s="5"/>
      <c r="T12" s="5"/>
    </row>
    <row r="13" spans="1:20" ht="9" customHeight="1">
      <c r="A13" s="30">
        <v>2</v>
      </c>
      <c r="B13" s="79">
        <f>IF($D13="","",VLOOKUP($D13,'[1]ListaTG(D)'!$A$10:$T$41,8))</f>
        <v>0</v>
      </c>
      <c r="C13" s="79">
        <f>IF($D13="","",VLOOKUP($D13,'[1]ListaTG(D)'!$A$10:$T$41,9))</f>
      </c>
      <c r="D13" s="117">
        <v>11</v>
      </c>
      <c r="E13" s="62" t="str">
        <f>IF($D13="","",VLOOKUP($D13,'[1]ListaTG(D)'!$A$10:$T$41,20))</f>
        <v>BYE, </v>
      </c>
      <c r="F13" s="62"/>
      <c r="G13" s="62">
        <f>IF($D13="","",VLOOKUP($D13,'[1]ListaTG(D)'!$A$10:$T$41,7))</f>
      </c>
      <c r="H13" s="118"/>
      <c r="I13" s="60"/>
      <c r="J13" s="93"/>
      <c r="K13" s="62"/>
      <c r="L13" s="96"/>
      <c r="M13" s="62"/>
      <c r="N13" s="62"/>
      <c r="O13" s="62"/>
      <c r="P13" s="19"/>
      <c r="Q13" s="115"/>
      <c r="R13" s="62" t="str">
        <f>IF($D13="","",VLOOKUP($D13,'[1]ListaTG(D)'!$A$10:$T$41,5))</f>
        <v>bye</v>
      </c>
      <c r="S13" s="5"/>
      <c r="T13" s="5"/>
    </row>
    <row r="14" spans="1:20" ht="9" customHeight="1">
      <c r="A14" s="107"/>
      <c r="B14" s="22"/>
      <c r="C14" s="22"/>
      <c r="D14" s="119"/>
      <c r="E14" s="23"/>
      <c r="F14" s="23"/>
      <c r="G14" s="23"/>
      <c r="H14" s="96"/>
      <c r="I14" s="62"/>
      <c r="J14" s="93"/>
      <c r="K14" s="112" t="str">
        <f>UPPER(IF(OR(J15="a",J15="as"),I10,IF(OR(J15="b",J15="bs"),I18,)))</f>
        <v>FILOCHOWSKI</v>
      </c>
      <c r="L14" s="96"/>
      <c r="M14" s="62"/>
      <c r="N14" s="62"/>
      <c r="O14" s="62"/>
      <c r="P14" s="19"/>
      <c r="Q14" s="19">
        <f>IF($D14="","",VLOOKUP($D14,'[1]Lista TG(S)'!$A$9:$J$72,2))</f>
      </c>
      <c r="R14" s="5"/>
      <c r="S14" s="5"/>
      <c r="T14" s="5"/>
    </row>
    <row r="15" spans="1:20" ht="9" customHeight="1">
      <c r="A15" s="107"/>
      <c r="B15" s="79"/>
      <c r="C15" s="79"/>
      <c r="D15" s="119"/>
      <c r="E15" s="62"/>
      <c r="F15" s="62"/>
      <c r="G15" s="62"/>
      <c r="H15" s="96"/>
      <c r="I15" s="62"/>
      <c r="J15" s="113" t="s">
        <v>18</v>
      </c>
      <c r="K15" s="114" t="str">
        <f>UPPER(IF(OR(J15="a",J15="as"),I11,IF(OR(J15="b",J15="bs"),I19,)))</f>
        <v>SZPAK</v>
      </c>
      <c r="L15" s="96"/>
      <c r="M15" s="60"/>
      <c r="N15" s="62"/>
      <c r="O15" s="62"/>
      <c r="P15" s="19"/>
      <c r="Q15" s="115"/>
      <c r="R15" s="5"/>
      <c r="S15" s="5"/>
      <c r="T15" s="5"/>
    </row>
    <row r="16" spans="1:20" ht="9" customHeight="1">
      <c r="A16" s="107"/>
      <c r="B16" s="79"/>
      <c r="C16" s="79"/>
      <c r="D16" s="119"/>
      <c r="E16" s="62" t="str">
        <f>IF($D17="","",VLOOKUP($D17,'[1]ListaTG(D)'!$A$10:$T$41,19))</f>
        <v>FILOCHOWSKI, Stanisław</v>
      </c>
      <c r="F16" s="110"/>
      <c r="G16" s="62" t="str">
        <f>IF($D17="","",VLOOKUP($D17,'[1]ListaTG(D)'!$A$10:$T$41,4))</f>
        <v>MKS AM Tenis</v>
      </c>
      <c r="H16" s="96"/>
      <c r="I16" s="62"/>
      <c r="J16" s="113"/>
      <c r="K16" s="23">
        <v>75</v>
      </c>
      <c r="L16" s="37">
        <f>IF(OR(J15="a",J15="as"),J12,IF(OR(J15="b",J15="bs"),J20,))</f>
        <v>5</v>
      </c>
      <c r="M16" s="38">
        <f>IF(OR(J15="a",J15="as"),J20,IF(OR(J15="b",J15="bs"),J12,))</f>
        <v>1</v>
      </c>
      <c r="N16" s="62"/>
      <c r="O16" s="62"/>
      <c r="P16" s="19"/>
      <c r="Q16" s="19">
        <f>IF($D16="","",VLOOKUP($D16,'[1]Lista TG(S)'!$A$9:$J$72,2))</f>
      </c>
      <c r="R16" s="62" t="str">
        <f>IF($D17="","",VLOOKUP($D17,'[1]ListaTG(D)'!$A$10:$T$41,2))</f>
        <v>Filochowski</v>
      </c>
      <c r="S16" s="5"/>
      <c r="T16" s="5"/>
    </row>
    <row r="17" spans="1:20" ht="9" customHeight="1">
      <c r="A17" s="107">
        <v>3</v>
      </c>
      <c r="B17" s="79">
        <f>IF($D17="","",VLOOKUP($D17,'[1]ListaTG(D)'!$A$10:$T$41,8))</f>
        <v>0</v>
      </c>
      <c r="C17" s="79">
        <f>IF($D17="","",VLOOKUP($D17,'[1]ListaTG(D)'!$A$10:$T$41,9))</f>
        <v>234</v>
      </c>
      <c r="D17" s="117">
        <v>5</v>
      </c>
      <c r="E17" s="62" t="str">
        <f>IF($D17="","",VLOOKUP($D17,'[1]ListaTG(D)'!$A$10:$T$41,20))</f>
        <v>SZPAK, Szymon</v>
      </c>
      <c r="F17" s="62"/>
      <c r="G17" s="62" t="str">
        <f>IF($D17="","",VLOOKUP($D17,'[1]ListaTG(D)'!$A$10:$T$41,7))</f>
        <v>WKT Mera</v>
      </c>
      <c r="H17" s="96"/>
      <c r="I17" s="60"/>
      <c r="J17" s="93"/>
      <c r="K17" s="62"/>
      <c r="L17" s="93"/>
      <c r="M17" s="62"/>
      <c r="N17" s="62"/>
      <c r="O17" s="62"/>
      <c r="P17" s="19"/>
      <c r="Q17" s="115"/>
      <c r="R17" s="62" t="str">
        <f>IF($D17="","",VLOOKUP($D17,'[1]ListaTG(D)'!$A$10:$T$41,5))</f>
        <v>Szpak</v>
      </c>
      <c r="S17" s="5"/>
      <c r="T17" s="5"/>
    </row>
    <row r="18" spans="1:20" ht="9" customHeight="1">
      <c r="A18" s="20"/>
      <c r="B18" s="22"/>
      <c r="C18" s="22"/>
      <c r="D18" s="120"/>
      <c r="E18" s="23"/>
      <c r="F18" s="23"/>
      <c r="G18" s="23"/>
      <c r="H18" s="95"/>
      <c r="I18" s="112" t="str">
        <f>UPPER(IF(OR(H19="a",H19="as"),R16,IF(OR(H19="b",H19="bs"),R20,)))</f>
        <v>FILOCHOWSKI</v>
      </c>
      <c r="J18" s="93"/>
      <c r="K18" s="62"/>
      <c r="L18" s="93"/>
      <c r="M18" s="62"/>
      <c r="N18" s="62"/>
      <c r="O18" s="62"/>
      <c r="P18" s="19"/>
      <c r="Q18" s="19">
        <f>IF($D18="","",VLOOKUP($D18,'[1]Lista TG(S)'!$A$9:$J$72,2))</f>
      </c>
      <c r="R18" s="5"/>
      <c r="S18" s="5"/>
      <c r="T18" s="5"/>
    </row>
    <row r="19" spans="1:20" ht="9" customHeight="1">
      <c r="A19" s="107"/>
      <c r="B19" s="79"/>
      <c r="C19" s="79"/>
      <c r="D19" s="119"/>
      <c r="E19" s="62"/>
      <c r="F19" s="62"/>
      <c r="G19" s="62"/>
      <c r="H19" s="113" t="s">
        <v>20</v>
      </c>
      <c r="I19" s="114" t="str">
        <f>UPPER(IF(OR(H19="a",H19="as"),R17,IF(OR(H19="b",H19="bs"),R21,)))</f>
        <v>SZPAK</v>
      </c>
      <c r="J19" s="121"/>
      <c r="K19" s="29"/>
      <c r="L19" s="93"/>
      <c r="M19" s="62"/>
      <c r="N19" s="62"/>
      <c r="O19" s="62"/>
      <c r="P19" s="19"/>
      <c r="Q19" s="115"/>
      <c r="R19" s="5"/>
      <c r="S19" s="5"/>
      <c r="T19" s="5"/>
    </row>
    <row r="20" spans="1:20" ht="9" customHeight="1">
      <c r="A20" s="107"/>
      <c r="B20" s="79"/>
      <c r="C20" s="79"/>
      <c r="D20" s="119"/>
      <c r="E20" s="62" t="str">
        <f>IF($D21="","",VLOOKUP($D21,'[1]ListaTG(D)'!$A$10:$T$41,19))</f>
        <v>GUZEK, Jan</v>
      </c>
      <c r="F20" s="110"/>
      <c r="G20" s="62" t="str">
        <f>IF($D21="","",VLOOKUP($D21,'[1]ListaTG(D)'!$A$10:$T$41,4))</f>
        <v>UKS Sportteam</v>
      </c>
      <c r="H20" s="93"/>
      <c r="I20" s="62">
        <v>64</v>
      </c>
      <c r="J20" s="55">
        <f>IF(OR(H19="a",H19="as"),D17,IF(OR(H19="b",H19="bs"),D21,))</f>
        <v>5</v>
      </c>
      <c r="K20" s="64">
        <f>IF(OR(H19="a",H19="as"),D21,IF(OR(H19="b",H19="bs"),D17,))</f>
        <v>10</v>
      </c>
      <c r="L20" s="93"/>
      <c r="M20" s="62"/>
      <c r="N20" s="62"/>
      <c r="O20" s="62"/>
      <c r="P20" s="19"/>
      <c r="Q20" s="19">
        <f>IF($D20="","",VLOOKUP($D20,'[1]Lista TG(S)'!$A$9:$J$72,2))</f>
      </c>
      <c r="R20" s="62" t="str">
        <f>IF($D21="","",VLOOKUP($D21,'[1]ListaTG(D)'!$A$10:$T$41,2))</f>
        <v>Guzek</v>
      </c>
      <c r="S20" s="5"/>
      <c r="T20" s="5"/>
    </row>
    <row r="21" spans="1:20" ht="9" customHeight="1">
      <c r="A21" s="30">
        <v>4</v>
      </c>
      <c r="B21" s="79">
        <f>IF($D21="","",VLOOKUP($D21,'[1]ListaTG(D)'!$A$10:$T$41,8))</f>
        <v>0</v>
      </c>
      <c r="C21" s="79" t="str">
        <f>IF($D21="","",VLOOKUP($D21,'[1]ListaTG(D)'!$A$10:$T$41,9))</f>
        <v>76nr</v>
      </c>
      <c r="D21" s="117">
        <v>10</v>
      </c>
      <c r="E21" s="62" t="str">
        <f>IF($D21="","",VLOOKUP($D21,'[1]ListaTG(D)'!$A$10:$T$41,20))</f>
        <v>OKOŃSKI, Maksymilian</v>
      </c>
      <c r="F21" s="62"/>
      <c r="G21" s="62" t="str">
        <f>IF($D21="","",VLOOKUP($D21,'[1]ListaTG(D)'!$A$10:$T$41,7))</f>
        <v>MKS AM Tenis</v>
      </c>
      <c r="H21" s="118"/>
      <c r="I21" s="60"/>
      <c r="J21" s="96"/>
      <c r="K21" s="62"/>
      <c r="L21" s="93"/>
      <c r="M21" s="62"/>
      <c r="N21" s="62"/>
      <c r="O21" s="62"/>
      <c r="P21" s="19"/>
      <c r="Q21" s="115"/>
      <c r="R21" s="62" t="str">
        <f>IF($D21="","",VLOOKUP($D21,'[1]ListaTG(D)'!$A$10:$T$41,5))</f>
        <v>Okoński</v>
      </c>
      <c r="S21" s="5"/>
      <c r="T21" s="5"/>
    </row>
    <row r="22" spans="1:20" ht="9" customHeight="1">
      <c r="A22" s="107"/>
      <c r="B22" s="122"/>
      <c r="C22" s="122"/>
      <c r="D22" s="108"/>
      <c r="E22" s="123"/>
      <c r="F22" s="123"/>
      <c r="G22" s="123"/>
      <c r="H22" s="96"/>
      <c r="I22" s="62"/>
      <c r="J22" s="96"/>
      <c r="K22" s="62"/>
      <c r="L22" s="93"/>
      <c r="M22" s="112" t="str">
        <f>UPPER(IF(OR(L23="a",L23="as"),K14,IF(OR(L23="b",L23="bs"),K30,)))</f>
        <v>FILOCHOWSKI</v>
      </c>
      <c r="N22" s="62"/>
      <c r="O22" s="62"/>
      <c r="P22" s="19"/>
      <c r="Q22" s="19">
        <f>IF($D22="","",VLOOKUP($D22,'[1]Lista TG(S)'!$A$9:$J$72,2))</f>
      </c>
      <c r="R22" s="5"/>
      <c r="S22" s="5"/>
      <c r="T22" s="5"/>
    </row>
    <row r="23" spans="1:20" ht="9" customHeight="1">
      <c r="A23" s="107"/>
      <c r="B23" s="79"/>
      <c r="C23" s="79"/>
      <c r="D23" s="79"/>
      <c r="E23" s="62"/>
      <c r="F23" s="62"/>
      <c r="G23" s="62"/>
      <c r="H23" s="96"/>
      <c r="I23" s="62"/>
      <c r="J23" s="96"/>
      <c r="K23" s="96"/>
      <c r="L23" s="113" t="s">
        <v>20</v>
      </c>
      <c r="M23" s="114" t="str">
        <f>UPPER(IF(OR(L23="a",L23="as"),K15,IF(OR(L23="b",L23="bs"),K31,)))</f>
        <v>SZPAK</v>
      </c>
      <c r="N23" s="96"/>
      <c r="O23" s="62"/>
      <c r="P23" s="19"/>
      <c r="Q23" s="115"/>
      <c r="R23" s="5"/>
      <c r="S23" s="5"/>
      <c r="T23" s="5"/>
    </row>
    <row r="24" spans="1:20" ht="9" customHeight="1">
      <c r="A24" s="107"/>
      <c r="B24" s="108"/>
      <c r="C24" s="108"/>
      <c r="D24" s="108"/>
      <c r="E24" s="109" t="str">
        <f>IF($D25="","",VLOOKUP($D25,'[1]ListaTG(D)'!$A$10:$T$41,19))</f>
        <v>KIRYŁŁO, Stanisław</v>
      </c>
      <c r="F24" s="110"/>
      <c r="G24" s="109" t="str">
        <f>IF($D25="","",VLOOKUP($D25,'[1]ListaTG(D)'!$A$10:$T$41,4))</f>
        <v>WTS DeSki</v>
      </c>
      <c r="H24" s="96"/>
      <c r="I24" s="62"/>
      <c r="J24" s="96"/>
      <c r="K24" s="62"/>
      <c r="L24" s="113"/>
      <c r="M24" s="23" t="s">
        <v>61</v>
      </c>
      <c r="N24" s="37">
        <f>IF(OR(L23="a",L23="as"),L16,IF(OR(L23="b",L23="bs"),L32,))</f>
        <v>5</v>
      </c>
      <c r="O24" s="38">
        <f>IF(OR(L23="a",L23="as"),L32,IF(OR(L23="b",L23="bs"),L16,))</f>
        <v>9</v>
      </c>
      <c r="P24" s="19"/>
      <c r="Q24" s="19">
        <f>IF($D24="","",VLOOKUP($D24,'[1]Lista TG(S)'!$A$9:$J$72,2))</f>
      </c>
      <c r="R24" s="62" t="str">
        <f>IF($D25="","",VLOOKUP($D25,'[1]ListaTG(D)'!$A$10:$T$41,2))</f>
        <v>Kiryłło</v>
      </c>
      <c r="S24" s="5"/>
      <c r="T24" s="5"/>
    </row>
    <row r="25" spans="1:20" ht="9" customHeight="1">
      <c r="A25" s="107">
        <v>5</v>
      </c>
      <c r="B25" s="108">
        <f>IF($D25="","",VLOOKUP($D25,'[1]ListaTG(D)'!$A$10:$T$41,8))</f>
        <v>0</v>
      </c>
      <c r="C25" s="108">
        <f>IF($D25="","",VLOOKUP($D25,'[1]ListaTG(D)'!$A$10:$T$41,9))</f>
        <v>162</v>
      </c>
      <c r="D25" s="16">
        <v>3</v>
      </c>
      <c r="E25" s="109" t="str">
        <f>IF($D25="","",VLOOKUP($D25,'[1]ListaTG(D)'!$A$10:$T$41,20))</f>
        <v>SZABATIN, Maksymilian</v>
      </c>
      <c r="F25" s="109"/>
      <c r="G25" s="109" t="str">
        <f>IF($D25="","",VLOOKUP($D25,'[1]ListaTG(D)'!$A$10:$T$41,7))</f>
        <v>WTS DeSki</v>
      </c>
      <c r="H25" s="96"/>
      <c r="I25" s="60"/>
      <c r="J25" s="96"/>
      <c r="K25" s="62"/>
      <c r="L25" s="93"/>
      <c r="M25" s="62"/>
      <c r="N25" s="94"/>
      <c r="O25" s="62"/>
      <c r="P25" s="19"/>
      <c r="Q25" s="115"/>
      <c r="R25" s="62" t="str">
        <f>IF($D25="","",VLOOKUP($D25,'[1]ListaTG(D)'!$A$10:$T$41,5))</f>
        <v>Szabatin</v>
      </c>
      <c r="S25" s="5"/>
      <c r="T25" s="5"/>
    </row>
    <row r="26" spans="1:20" ht="9" customHeight="1">
      <c r="A26" s="20"/>
      <c r="B26" s="22"/>
      <c r="C26" s="22"/>
      <c r="D26" s="111"/>
      <c r="E26" s="23"/>
      <c r="F26" s="23"/>
      <c r="G26" s="23"/>
      <c r="H26" s="95"/>
      <c r="I26" s="112" t="str">
        <f>UPPER(IF(OR(H27="a",H27="as"),R24,IF(OR(H27="b",H27="bs"),R28,)))</f>
        <v>KIRYŁŁO</v>
      </c>
      <c r="J26" s="96"/>
      <c r="K26" s="62"/>
      <c r="L26" s="93"/>
      <c r="M26" s="62"/>
      <c r="N26" s="94"/>
      <c r="O26" s="62"/>
      <c r="P26" s="19"/>
      <c r="Q26" s="19">
        <f>IF($D26="","",VLOOKUP($D26,'[1]Lista TG(S)'!$A$9:$J$72,2))</f>
      </c>
      <c r="R26" s="5"/>
      <c r="S26" s="5"/>
      <c r="T26" s="5"/>
    </row>
    <row r="27" spans="1:20" ht="9" customHeight="1">
      <c r="A27" s="107"/>
      <c r="B27" s="79"/>
      <c r="C27" s="79"/>
      <c r="D27" s="79"/>
      <c r="E27" s="62"/>
      <c r="F27" s="62"/>
      <c r="G27" s="62"/>
      <c r="H27" s="113" t="s">
        <v>16</v>
      </c>
      <c r="I27" s="114" t="str">
        <f>UPPER(IF(OR(H27="a",H27="as"),R25,IF(OR(H27="b",H27="bs"),R29,)))</f>
        <v>SZABATIN</v>
      </c>
      <c r="J27" s="96"/>
      <c r="K27" s="60"/>
      <c r="L27" s="93"/>
      <c r="M27" s="62"/>
      <c r="N27" s="94"/>
      <c r="O27" s="62"/>
      <c r="P27" s="19"/>
      <c r="Q27" s="115"/>
      <c r="R27" s="5"/>
      <c r="S27" s="5"/>
      <c r="T27" s="5"/>
    </row>
    <row r="28" spans="1:20" ht="9" customHeight="1">
      <c r="A28" s="107"/>
      <c r="B28" s="79"/>
      <c r="C28" s="79"/>
      <c r="D28" s="116"/>
      <c r="E28" s="62" t="str">
        <f>IF($D29="","",VLOOKUP($D29,'[1]ListaTG(D)'!$A$10:$T$41,19))</f>
        <v>, </v>
      </c>
      <c r="F28" s="110"/>
      <c r="G28" s="62">
        <f>IF($D29="","",VLOOKUP($D29,'[1]ListaTG(D)'!$A$10:$T$41,4))</f>
        <v>0</v>
      </c>
      <c r="H28" s="93"/>
      <c r="I28" s="23"/>
      <c r="J28" s="37">
        <f>IF(OR(H27="a",H27="as"),D25,IF(OR(H27="b",H27="bs"),D29,))</f>
        <v>3</v>
      </c>
      <c r="K28" s="38">
        <f>IF(OR(H27="a",H27="as"),D29,IF(OR(H27="b",H27="bs"),D25,))</f>
        <v>11</v>
      </c>
      <c r="L28" s="93"/>
      <c r="M28" s="62"/>
      <c r="N28" s="94"/>
      <c r="O28" s="62"/>
      <c r="P28" s="19"/>
      <c r="Q28" s="19">
        <f>IF($D28="","",VLOOKUP($D28,'[1]Lista TG(S)'!$A$9:$J$72,2))</f>
      </c>
      <c r="R28" s="62">
        <f>IF($D29="","",VLOOKUP($D29,'[1]ListaTG(D)'!$A$10:$T$41,2))</f>
        <v>0</v>
      </c>
      <c r="S28" s="5"/>
      <c r="T28" s="5"/>
    </row>
    <row r="29" spans="1:20" ht="9" customHeight="1">
      <c r="A29" s="30">
        <v>6</v>
      </c>
      <c r="B29" s="79">
        <f>IF($D29="","",VLOOKUP($D29,'[1]ListaTG(D)'!$A$10:$T$41,8))</f>
        <v>0</v>
      </c>
      <c r="C29" s="79">
        <f>IF($D29="","",VLOOKUP($D29,'[1]ListaTG(D)'!$A$10:$T$41,9))</f>
      </c>
      <c r="D29" s="117">
        <v>11</v>
      </c>
      <c r="E29" s="62" t="str">
        <f>IF($D29="","",VLOOKUP($D29,'[1]ListaTG(D)'!$A$10:$T$41,20))</f>
        <v>BYE, </v>
      </c>
      <c r="F29" s="62"/>
      <c r="G29" s="62">
        <f>IF($D29="","",VLOOKUP($D29,'[1]ListaTG(D)'!$A$10:$T$41,7))</f>
      </c>
      <c r="H29" s="118"/>
      <c r="I29" s="60"/>
      <c r="J29" s="93"/>
      <c r="K29" s="62"/>
      <c r="L29" s="93"/>
      <c r="M29" s="62"/>
      <c r="N29" s="94"/>
      <c r="O29" s="62"/>
      <c r="P29" s="19"/>
      <c r="Q29" s="115"/>
      <c r="R29" s="62" t="str">
        <f>IF($D29="","",VLOOKUP($D29,'[1]ListaTG(D)'!$A$10:$T$41,5))</f>
        <v>bye</v>
      </c>
      <c r="S29" s="5"/>
      <c r="T29" s="5"/>
    </row>
    <row r="30" spans="1:20" ht="9" customHeight="1">
      <c r="A30" s="107"/>
      <c r="B30" s="22"/>
      <c r="C30" s="22"/>
      <c r="D30" s="119"/>
      <c r="E30" s="23"/>
      <c r="F30" s="23"/>
      <c r="G30" s="23"/>
      <c r="H30" s="96"/>
      <c r="I30" s="62"/>
      <c r="J30" s="93"/>
      <c r="K30" s="112" t="str">
        <f>UPPER(IF(OR(J31="a",J31="as"),I26,IF(OR(J31="b",J31="bs"),I34,)))</f>
        <v>RZĄDKOWSKI</v>
      </c>
      <c r="L30" s="93"/>
      <c r="M30" s="62"/>
      <c r="N30" s="94"/>
      <c r="O30" s="62"/>
      <c r="P30" s="19"/>
      <c r="Q30" s="19">
        <f>IF($D30="","",VLOOKUP($D30,'[1]Lista TG(S)'!$A$9:$J$72,2))</f>
      </c>
      <c r="R30" s="5"/>
      <c r="S30" s="5"/>
      <c r="T30" s="5"/>
    </row>
    <row r="31" spans="1:20" ht="9" customHeight="1">
      <c r="A31" s="107"/>
      <c r="B31" s="79"/>
      <c r="C31" s="79"/>
      <c r="D31" s="119"/>
      <c r="E31" s="62"/>
      <c r="F31" s="62"/>
      <c r="G31" s="62"/>
      <c r="H31" s="96"/>
      <c r="I31" s="62"/>
      <c r="J31" s="113" t="s">
        <v>18</v>
      </c>
      <c r="K31" s="114" t="str">
        <f>UPPER(IF(OR(J31="a",J31="as"),I27,IF(OR(J31="b",J31="bs"),I35,)))</f>
        <v>STRZAŁKOWSKI</v>
      </c>
      <c r="L31" s="118"/>
      <c r="M31" s="124"/>
      <c r="N31" s="94"/>
      <c r="O31" s="62"/>
      <c r="P31" s="19"/>
      <c r="Q31" s="115"/>
      <c r="R31" s="5"/>
      <c r="S31" s="5"/>
      <c r="T31" s="5"/>
    </row>
    <row r="32" spans="1:20" ht="9" customHeight="1">
      <c r="A32" s="107"/>
      <c r="B32" s="79"/>
      <c r="C32" s="79"/>
      <c r="D32" s="119"/>
      <c r="E32" s="62" t="str">
        <f>IF($D33="","",VLOOKUP($D33,'[1]ListaTG(D)'!$A$10:$T$41,19))</f>
        <v>, </v>
      </c>
      <c r="F32" s="110"/>
      <c r="G32" s="62">
        <f>IF($D33="","",VLOOKUP($D33,'[1]ListaTG(D)'!$A$10:$T$41,4))</f>
        <v>0</v>
      </c>
      <c r="H32" s="96"/>
      <c r="I32" s="62"/>
      <c r="J32" s="113"/>
      <c r="K32" s="62">
        <v>75</v>
      </c>
      <c r="L32" s="55">
        <f>IF(OR(J31="a",J31="as"),J28,IF(OR(J31="b",J31="bs"),J36,))</f>
        <v>9</v>
      </c>
      <c r="M32" s="64">
        <f>IF(OR(J31="a",J31="as"),J36,IF(OR(J31="b",J31="bs"),J28,))</f>
        <v>3</v>
      </c>
      <c r="N32" s="94"/>
      <c r="O32" s="62"/>
      <c r="P32" s="19"/>
      <c r="Q32" s="19">
        <f>IF($D32="","",VLOOKUP($D32,'[1]Lista TG(S)'!$A$9:$J$72,2))</f>
      </c>
      <c r="R32" s="62">
        <f>IF($D33="","",VLOOKUP($D33,'[1]ListaTG(D)'!$A$10:$T$41,2))</f>
        <v>0</v>
      </c>
      <c r="S32" s="5"/>
      <c r="T32" s="5"/>
    </row>
    <row r="33" spans="1:20" ht="9" customHeight="1">
      <c r="A33" s="107">
        <v>7</v>
      </c>
      <c r="B33" s="79">
        <f>IF($D33="","",VLOOKUP($D33,'[1]ListaTG(D)'!$A$10:$T$41,8))</f>
        <v>0</v>
      </c>
      <c r="C33" s="79">
        <f>IF($D33="","",VLOOKUP($D33,'[1]ListaTG(D)'!$A$10:$T$41,9))</f>
      </c>
      <c r="D33" s="117">
        <v>11</v>
      </c>
      <c r="E33" s="62" t="str">
        <f>IF($D33="","",VLOOKUP($D33,'[1]ListaTG(D)'!$A$10:$T$41,20))</f>
        <v>BYE, </v>
      </c>
      <c r="F33" s="62"/>
      <c r="G33" s="62">
        <f>IF($D33="","",VLOOKUP($D33,'[1]ListaTG(D)'!$A$10:$T$41,7))</f>
      </c>
      <c r="H33" s="96"/>
      <c r="I33" s="60"/>
      <c r="J33" s="113"/>
      <c r="K33" s="62"/>
      <c r="L33" s="96"/>
      <c r="M33" s="62"/>
      <c r="N33" s="94"/>
      <c r="O33" s="62"/>
      <c r="P33" s="19"/>
      <c r="Q33" s="115"/>
      <c r="R33" s="62" t="str">
        <f>IF($D33="","",VLOOKUP($D33,'[1]ListaTG(D)'!$A$10:$T$41,5))</f>
        <v>bye</v>
      </c>
      <c r="S33" s="5"/>
      <c r="T33" s="5"/>
    </row>
    <row r="34" spans="1:20" ht="9" customHeight="1">
      <c r="A34" s="20"/>
      <c r="B34" s="22"/>
      <c r="C34" s="22"/>
      <c r="D34" s="120"/>
      <c r="E34" s="23"/>
      <c r="F34" s="23"/>
      <c r="G34" s="23"/>
      <c r="H34" s="95"/>
      <c r="I34" s="112" t="str">
        <f>UPPER(IF(OR(H35="a",H35="as"),R32,IF(OR(H35="b",H35="bs"),R36,)))</f>
        <v>RZĄDKOWSKI</v>
      </c>
      <c r="J34" s="93"/>
      <c r="K34" s="62"/>
      <c r="L34" s="96"/>
      <c r="M34" s="62"/>
      <c r="N34" s="94"/>
      <c r="O34" s="62"/>
      <c r="P34" s="19"/>
      <c r="Q34" s="19">
        <f>IF($D34="","",VLOOKUP($D34,'[1]Lista TG(S)'!$A$9:$J$72,2))</f>
      </c>
      <c r="R34" s="5"/>
      <c r="S34" s="5"/>
      <c r="T34" s="5"/>
    </row>
    <row r="35" spans="1:20" ht="9" customHeight="1">
      <c r="A35" s="107"/>
      <c r="B35" s="79"/>
      <c r="C35" s="79"/>
      <c r="D35" s="119"/>
      <c r="E35" s="62"/>
      <c r="F35" s="62"/>
      <c r="G35" s="62"/>
      <c r="H35" s="113" t="s">
        <v>18</v>
      </c>
      <c r="I35" s="114" t="str">
        <f>UPPER(IF(OR(H35="a",H35="as"),R33,IF(OR(H35="b",H35="bs"),R37,)))</f>
        <v>STRZAŁKOWSKI</v>
      </c>
      <c r="J35" s="118"/>
      <c r="K35" s="60"/>
      <c r="L35" s="96"/>
      <c r="M35" s="62"/>
      <c r="N35" s="94"/>
      <c r="O35" s="62"/>
      <c r="P35" s="19"/>
      <c r="Q35" s="115"/>
      <c r="R35" s="5"/>
      <c r="S35" s="5"/>
      <c r="T35" s="5"/>
    </row>
    <row r="36" spans="1:20" ht="9" customHeight="1">
      <c r="A36" s="107"/>
      <c r="B36" s="79"/>
      <c r="C36" s="79"/>
      <c r="D36" s="119"/>
      <c r="E36" s="62" t="str">
        <f>IF($D37="","",VLOOKUP($D37,'[1]ListaTG(D)'!$A$10:$T$41,19))</f>
        <v>RZĄDKOWSKI, Kamil</v>
      </c>
      <c r="F36" s="110"/>
      <c r="G36" s="62" t="str">
        <f>IF($D37="","",VLOOKUP($D37,'[1]ListaTG(D)'!$A$10:$T$41,4))</f>
        <v>MKS AM Tenis</v>
      </c>
      <c r="H36" s="93"/>
      <c r="I36" s="62"/>
      <c r="J36" s="55">
        <f>IF(OR(H35="a",H35="as"),D33,IF(OR(H35="b",H35="bs"),D37,))</f>
        <v>9</v>
      </c>
      <c r="K36" s="64">
        <f>IF(OR(H35="a",H35="as"),D37,IF(OR(H35="b",H35="bs"),D33,))</f>
        <v>11</v>
      </c>
      <c r="L36" s="96"/>
      <c r="M36" s="62"/>
      <c r="N36" s="94"/>
      <c r="O36" s="62"/>
      <c r="P36" s="19"/>
      <c r="Q36" s="19">
        <f>IF($D36="","",VLOOKUP($D36,'[1]Lista TG(S)'!$A$9:$J$72,2))</f>
      </c>
      <c r="R36" s="62" t="str">
        <f>IF($D37="","",VLOOKUP($D37,'[1]ListaTG(D)'!$A$10:$T$41,2))</f>
        <v>Rządkowski</v>
      </c>
      <c r="S36" s="5"/>
      <c r="T36" s="5"/>
    </row>
    <row r="37" spans="1:20" ht="9" customHeight="1">
      <c r="A37" s="30">
        <v>8</v>
      </c>
      <c r="B37" s="79">
        <f>IF($D37="","",VLOOKUP($D37,'[1]ListaTG(D)'!$A$10:$T$41,8))</f>
        <v>0</v>
      </c>
      <c r="C37" s="79" t="str">
        <f>IF($D37="","",VLOOKUP($D37,'[1]ListaTG(D)'!$A$10:$T$41,9))</f>
        <v>192nr</v>
      </c>
      <c r="D37" s="117">
        <v>9</v>
      </c>
      <c r="E37" s="62" t="str">
        <f>IF($D37="","",VLOOKUP($D37,'[1]ListaTG(D)'!$A$10:$T$41,20))</f>
        <v>STRZAŁKOWSKI, Piotr</v>
      </c>
      <c r="F37" s="62"/>
      <c r="G37" s="62" t="str">
        <f>IF($D37="","",VLOOKUP($D37,'[1]ListaTG(D)'!$A$10:$T$41,7))</f>
        <v>WTS DeSki</v>
      </c>
      <c r="H37" s="118"/>
      <c r="I37" s="60"/>
      <c r="J37" s="96"/>
      <c r="K37" s="62"/>
      <c r="L37" s="96"/>
      <c r="M37" s="62"/>
      <c r="N37" s="94"/>
      <c r="O37" s="62"/>
      <c r="P37" s="19"/>
      <c r="Q37" s="115"/>
      <c r="R37" s="62" t="str">
        <f>IF($D37="","",VLOOKUP($D37,'[1]ListaTG(D)'!$A$10:$T$41,5))</f>
        <v>Strzałkowski</v>
      </c>
      <c r="S37" s="5"/>
      <c r="T37" s="5"/>
    </row>
    <row r="38" spans="1:20" ht="9" customHeight="1">
      <c r="A38" s="107"/>
      <c r="B38" s="122"/>
      <c r="C38" s="122"/>
      <c r="D38" s="125"/>
      <c r="E38" s="123"/>
      <c r="F38" s="123"/>
      <c r="G38" s="123"/>
      <c r="H38" s="126"/>
      <c r="I38" s="62"/>
      <c r="J38" s="96"/>
      <c r="K38" s="58" t="s">
        <v>62</v>
      </c>
      <c r="L38" s="96"/>
      <c r="M38" s="112" t="str">
        <f>UPPER(IF(OR(L39="a",L39="as"),M22,IF(OR(L39="b",L39="bs"),M54,)))</f>
        <v>FILOCHOWSKI</v>
      </c>
      <c r="N38" s="94"/>
      <c r="O38" s="62"/>
      <c r="P38" s="19"/>
      <c r="Q38" s="19">
        <f>IF($D38="","",VLOOKUP($D38,'[1]Lista TG(S)'!$A$9:$J$72,2))</f>
      </c>
      <c r="R38" s="5"/>
      <c r="S38" s="5"/>
      <c r="T38" s="5"/>
    </row>
    <row r="39" spans="1:20" ht="9" customHeight="1">
      <c r="A39" s="107"/>
      <c r="B39" s="79"/>
      <c r="C39" s="79"/>
      <c r="D39" s="119"/>
      <c r="E39" s="62"/>
      <c r="F39" s="62"/>
      <c r="G39" s="62"/>
      <c r="H39" s="96"/>
      <c r="I39" s="62"/>
      <c r="J39" s="96"/>
      <c r="K39" s="62"/>
      <c r="L39" s="96" t="s">
        <v>20</v>
      </c>
      <c r="M39" s="114" t="str">
        <f>UPPER(IF(OR(L39="a",L39="as"),M23,IF(OR(L39="b",L39="bs"),M55,)))</f>
        <v>SZPAK</v>
      </c>
      <c r="N39" s="127"/>
      <c r="O39" s="62"/>
      <c r="P39" s="19"/>
      <c r="Q39" s="115"/>
      <c r="R39" s="5"/>
      <c r="S39" s="5"/>
      <c r="T39" s="5"/>
    </row>
    <row r="40" spans="1:20" ht="9" customHeight="1">
      <c r="A40" s="107"/>
      <c r="B40" s="108"/>
      <c r="C40" s="108"/>
      <c r="D40" s="125"/>
      <c r="E40" s="62" t="str">
        <f>IF($D41="","",VLOOKUP($D41,'[1]ListaTG(D)'!$A$10:$T$41,19))</f>
        <v>HUDYKA, Jakub</v>
      </c>
      <c r="F40" s="110"/>
      <c r="G40" s="62" t="str">
        <f>IF($D41="","",VLOOKUP($D41,'[1]ListaTG(D)'!$A$10:$T$41,4))</f>
        <v>Matchpoint</v>
      </c>
      <c r="H40" s="96"/>
      <c r="I40" s="62"/>
      <c r="J40" s="96"/>
      <c r="K40" s="62"/>
      <c r="L40" s="96"/>
      <c r="M40" s="62" t="s">
        <v>63</v>
      </c>
      <c r="N40" s="37">
        <f>IF(OR(L39="a",L39="as"),N24,IF(OR(L39="b",L39="bs"),N56,))</f>
        <v>5</v>
      </c>
      <c r="O40" s="38">
        <f>IF(OR(L39="a",L39="as"),N56,IF(OR(L39="b",L39="bs"),N24,))</f>
        <v>2</v>
      </c>
      <c r="P40" s="19"/>
      <c r="Q40" s="19">
        <f>IF($D40="","",VLOOKUP($D40,'[1]Lista TG(S)'!$A$9:$J$72,2))</f>
      </c>
      <c r="R40" s="62" t="str">
        <f>IF($D41="","",VLOOKUP($D41,'[1]ListaTG(D)'!$A$10:$T$41,2))</f>
        <v>Hudyka</v>
      </c>
      <c r="S40" s="5"/>
      <c r="T40" s="5"/>
    </row>
    <row r="41" spans="1:20" ht="9" customHeight="1">
      <c r="A41" s="107">
        <v>9</v>
      </c>
      <c r="B41" s="79">
        <f>IF($D41="","",VLOOKUP($D41,'[1]ListaTG(D)'!$A$10:$T$41,8))</f>
        <v>0</v>
      </c>
      <c r="C41" s="79" t="str">
        <f>IF($D41="","",VLOOKUP($D41,'[1]ListaTG(D)'!$A$10:$T$41,9))</f>
        <v>nr</v>
      </c>
      <c r="D41" s="117">
        <v>12</v>
      </c>
      <c r="E41" s="62" t="str">
        <f>IF($D41="","",VLOOKUP($D41,'[1]ListaTG(D)'!$A$10:$T$41,20))</f>
        <v>MAGIELSKI, Jan</v>
      </c>
      <c r="F41" s="62"/>
      <c r="G41" s="62" t="str">
        <f>IF($D41="","",VLOOKUP($D41,'[1]ListaTG(D)'!$A$10:$T$41,7))</f>
        <v>Matchpoint</v>
      </c>
      <c r="H41" s="96"/>
      <c r="I41" s="60"/>
      <c r="J41" s="96"/>
      <c r="K41" s="62"/>
      <c r="L41" s="96"/>
      <c r="M41" s="62"/>
      <c r="N41" s="94"/>
      <c r="O41" s="62"/>
      <c r="P41" s="19"/>
      <c r="Q41" s="115"/>
      <c r="R41" s="62" t="str">
        <f>IF($D41="","",VLOOKUP($D41,'[1]ListaTG(D)'!$A$10:$T$41,5))</f>
        <v>Magielski</v>
      </c>
      <c r="S41" s="5"/>
      <c r="T41" s="5"/>
    </row>
    <row r="42" spans="1:20" ht="9" customHeight="1">
      <c r="A42" s="20"/>
      <c r="B42" s="22"/>
      <c r="C42" s="22"/>
      <c r="D42" s="120"/>
      <c r="E42" s="23"/>
      <c r="F42" s="23"/>
      <c r="G42" s="23"/>
      <c r="H42" s="95"/>
      <c r="I42" s="112" t="str">
        <f>UPPER(IF(OR(H43="a",H43="as"),R40,IF(OR(H43="b",H43="bs"),R44,)))</f>
        <v>BOBIŃSKI</v>
      </c>
      <c r="J42" s="96"/>
      <c r="K42" s="62"/>
      <c r="L42" s="96"/>
      <c r="M42" s="62"/>
      <c r="N42" s="94"/>
      <c r="O42" s="62"/>
      <c r="P42" s="19"/>
      <c r="Q42" s="19">
        <f>IF($D42="","",VLOOKUP($D42,'[1]Lista TG(S)'!$A$9:$J$72,2))</f>
      </c>
      <c r="R42" s="5"/>
      <c r="S42" s="5"/>
      <c r="T42" s="5"/>
    </row>
    <row r="43" spans="1:20" ht="9" customHeight="1">
      <c r="A43" s="107"/>
      <c r="B43" s="79"/>
      <c r="C43" s="79"/>
      <c r="D43" s="119"/>
      <c r="E43" s="62"/>
      <c r="F43" s="62"/>
      <c r="G43" s="62"/>
      <c r="H43" s="113" t="s">
        <v>18</v>
      </c>
      <c r="I43" s="114" t="str">
        <f>UPPER(IF(OR(H43="a",H43="as"),R41,IF(OR(H43="b",H43="bs"),R45,)))</f>
        <v>GUZOWSKI</v>
      </c>
      <c r="J43" s="96"/>
      <c r="K43" s="60"/>
      <c r="L43" s="96"/>
      <c r="M43" s="62"/>
      <c r="N43" s="94"/>
      <c r="O43" s="62"/>
      <c r="P43" s="19"/>
      <c r="Q43" s="115"/>
      <c r="R43" s="5"/>
      <c r="S43" s="5"/>
      <c r="T43" s="5"/>
    </row>
    <row r="44" spans="1:20" ht="9" customHeight="1">
      <c r="A44" s="107"/>
      <c r="B44" s="79"/>
      <c r="C44" s="79"/>
      <c r="D44" s="119"/>
      <c r="E44" s="62" t="str">
        <f>IF($D45="","",VLOOKUP($D45,'[1]ListaTG(D)'!$A$10:$T$41,19))</f>
        <v>BOBIŃSKI, Jakub</v>
      </c>
      <c r="F44" s="110"/>
      <c r="G44" s="62" t="str">
        <f>IF($D45="","",VLOOKUP($D45,'[1]ListaTG(D)'!$A$10:$T$41,4))</f>
        <v>KS Warszawianka</v>
      </c>
      <c r="H44" s="93"/>
      <c r="I44" s="23">
        <v>60</v>
      </c>
      <c r="J44" s="37">
        <f>IF(OR(H43="a",H43="as"),D41,IF(OR(H43="b",H43="bs"),D45,))</f>
        <v>7</v>
      </c>
      <c r="K44" s="38">
        <f>IF(OR(H43="a",H43="as"),D45,IF(OR(H43="b",H43="bs"),D41,))</f>
        <v>12</v>
      </c>
      <c r="L44" s="96"/>
      <c r="M44" s="62"/>
      <c r="N44" s="94"/>
      <c r="O44" s="62"/>
      <c r="P44" s="19"/>
      <c r="Q44" s="19">
        <f>IF($D44="","",VLOOKUP($D44,'[1]Lista TG(S)'!$A$9:$J$72,2))</f>
      </c>
      <c r="R44" s="62" t="str">
        <f>IF($D45="","",VLOOKUP($D45,'[1]ListaTG(D)'!$A$10:$T$41,2))</f>
        <v>Bobiński</v>
      </c>
      <c r="S44" s="5"/>
      <c r="T44" s="5"/>
    </row>
    <row r="45" spans="1:20" ht="9" customHeight="1">
      <c r="A45" s="30">
        <v>10</v>
      </c>
      <c r="B45" s="79">
        <f>IF($D45="","",VLOOKUP($D45,'[1]ListaTG(D)'!$A$10:$T$41,8))</f>
        <v>0</v>
      </c>
      <c r="C45" s="79">
        <f>IF($D45="","",VLOOKUP($D45,'[1]ListaTG(D)'!$A$10:$T$41,9))</f>
        <v>249</v>
      </c>
      <c r="D45" s="117">
        <v>7</v>
      </c>
      <c r="E45" s="62" t="str">
        <f>IF($D45="","",VLOOKUP($D45,'[1]ListaTG(D)'!$A$10:$T$41,20))</f>
        <v>GUZOWSKI, Marcin</v>
      </c>
      <c r="F45" s="62"/>
      <c r="G45" s="62" t="str">
        <f>IF($D45="","",VLOOKUP($D45,'[1]ListaTG(D)'!$A$10:$T$41,7))</f>
        <v>MKS AM Tenis</v>
      </c>
      <c r="H45" s="118"/>
      <c r="I45" s="60"/>
      <c r="J45" s="93"/>
      <c r="K45" s="62"/>
      <c r="L45" s="96"/>
      <c r="M45" s="62"/>
      <c r="N45" s="94"/>
      <c r="O45" s="62"/>
      <c r="P45" s="19"/>
      <c r="Q45" s="115"/>
      <c r="R45" s="62" t="str">
        <f>IF($D45="","",VLOOKUP($D45,'[1]ListaTG(D)'!$A$10:$T$41,5))</f>
        <v>Guzowski</v>
      </c>
      <c r="S45" s="5"/>
      <c r="T45" s="5"/>
    </row>
    <row r="46" spans="1:20" ht="9" customHeight="1">
      <c r="A46" s="107"/>
      <c r="B46" s="22"/>
      <c r="C46" s="22"/>
      <c r="D46" s="119"/>
      <c r="E46" s="23"/>
      <c r="F46" s="23"/>
      <c r="G46" s="23"/>
      <c r="H46" s="96"/>
      <c r="I46" s="62"/>
      <c r="J46" s="93"/>
      <c r="K46" s="112" t="str">
        <f>UPPER(IF(OR(J47="a",J47="as"),I42,IF(OR(J47="b",J47="bs"),I50,)))</f>
        <v>BOBIŃSKI</v>
      </c>
      <c r="L46" s="96"/>
      <c r="M46" s="62"/>
      <c r="N46" s="94"/>
      <c r="O46" s="62"/>
      <c r="P46" s="19"/>
      <c r="Q46" s="19">
        <f>IF($D46="","",VLOOKUP($D46,'[1]Lista TG(S)'!$A$9:$J$72,2))</f>
      </c>
      <c r="R46" s="5"/>
      <c r="S46" s="5"/>
      <c r="T46" s="5"/>
    </row>
    <row r="47" spans="1:20" ht="9" customHeight="1">
      <c r="A47" s="107"/>
      <c r="B47" s="79"/>
      <c r="C47" s="79"/>
      <c r="D47" s="119"/>
      <c r="E47" s="62"/>
      <c r="F47" s="62"/>
      <c r="G47" s="62"/>
      <c r="H47" s="96"/>
      <c r="I47" s="62"/>
      <c r="J47" s="113" t="s">
        <v>20</v>
      </c>
      <c r="K47" s="114" t="str">
        <f>UPPER(IF(OR(J47="a",J47="as"),I43,IF(OR(J47="b",J47="bs"),I51,)))</f>
        <v>GUZOWSKI</v>
      </c>
      <c r="L47" s="96"/>
      <c r="M47" s="124"/>
      <c r="N47" s="94"/>
      <c r="O47" s="62"/>
      <c r="P47" s="19"/>
      <c r="Q47" s="115"/>
      <c r="R47" s="5"/>
      <c r="S47" s="5"/>
      <c r="T47" s="5"/>
    </row>
    <row r="48" spans="1:20" ht="9" customHeight="1">
      <c r="A48" s="107"/>
      <c r="B48" s="79"/>
      <c r="C48" s="79"/>
      <c r="D48" s="119"/>
      <c r="E48" s="62" t="str">
        <f>IF($D49="","",VLOOKUP($D49,'[1]ListaTG(D)'!$A$10:$T$41,19))</f>
        <v>, </v>
      </c>
      <c r="F48" s="110"/>
      <c r="G48" s="62">
        <f>IF($D49="","",VLOOKUP($D49,'[1]ListaTG(D)'!$A$10:$T$41,4))</f>
        <v>0</v>
      </c>
      <c r="H48" s="96"/>
      <c r="I48" s="62"/>
      <c r="J48" s="113"/>
      <c r="K48" s="23">
        <v>61</v>
      </c>
      <c r="L48" s="37">
        <f>IF(OR(J47="a",J47="as"),J44,IF(OR(J47="b",J47="bs"),J52,))</f>
        <v>7</v>
      </c>
      <c r="M48" s="38">
        <f>IF(OR(J47="a",J47="as"),J52,IF(OR(J47="b",J47="bs"),J44,))</f>
        <v>4</v>
      </c>
      <c r="N48" s="94"/>
      <c r="O48" s="62"/>
      <c r="P48" s="19"/>
      <c r="Q48" s="19">
        <f>IF($D48="","",VLOOKUP($D48,'[1]Lista TG(S)'!$A$9:$J$72,2))</f>
      </c>
      <c r="R48" s="62">
        <f>IF($D49="","",VLOOKUP($D49,'[1]ListaTG(D)'!$A$10:$T$41,2))</f>
        <v>0</v>
      </c>
      <c r="S48" s="5"/>
      <c r="T48" s="5"/>
    </row>
    <row r="49" spans="1:20" ht="9" customHeight="1">
      <c r="A49" s="107">
        <v>11</v>
      </c>
      <c r="B49" s="79">
        <f>IF($D49="","",VLOOKUP($D49,'[1]ListaTG(D)'!$A$10:$T$41,8))</f>
        <v>0</v>
      </c>
      <c r="C49" s="79">
        <f>IF($D49="","",VLOOKUP($D49,'[1]ListaTG(D)'!$A$10:$T$41,9))</f>
      </c>
      <c r="D49" s="117">
        <v>11</v>
      </c>
      <c r="E49" s="62" t="str">
        <f>IF($D49="","",VLOOKUP($D49,'[1]ListaTG(D)'!$A$10:$T$41,20))</f>
        <v>BYE, </v>
      </c>
      <c r="F49" s="62"/>
      <c r="G49" s="62">
        <f>IF($D49="","",VLOOKUP($D49,'[1]ListaTG(D)'!$A$10:$T$41,7))</f>
      </c>
      <c r="H49" s="96"/>
      <c r="I49" s="60"/>
      <c r="J49" s="113"/>
      <c r="K49" s="62"/>
      <c r="L49" s="93"/>
      <c r="M49" s="62"/>
      <c r="N49" s="94"/>
      <c r="O49" s="62"/>
      <c r="P49" s="19"/>
      <c r="Q49" s="115"/>
      <c r="R49" s="62" t="str">
        <f>IF($D49="","",VLOOKUP($D49,'[1]ListaTG(D)'!$A$10:$T$41,5))</f>
        <v>bye</v>
      </c>
      <c r="S49" s="5"/>
      <c r="T49" s="5"/>
    </row>
    <row r="50" spans="1:20" ht="9" customHeight="1">
      <c r="A50" s="20"/>
      <c r="B50" s="22"/>
      <c r="C50" s="22"/>
      <c r="D50" s="111"/>
      <c r="E50" s="23"/>
      <c r="F50" s="23"/>
      <c r="G50" s="23"/>
      <c r="H50" s="95"/>
      <c r="I50" s="112" t="str">
        <f>UPPER(IF(OR(H51="a",H51="as"),R48,IF(OR(H51="b",H51="bs"),R52,)))</f>
        <v>BORZYCH</v>
      </c>
      <c r="J50" s="93"/>
      <c r="K50" s="62"/>
      <c r="L50" s="93"/>
      <c r="M50" s="62"/>
      <c r="N50" s="94"/>
      <c r="O50" s="62"/>
      <c r="P50" s="19"/>
      <c r="Q50" s="19">
        <f>IF($D50="","",VLOOKUP($D50,'[1]Lista TG(S)'!$A$9:$J$72,2))</f>
      </c>
      <c r="R50" s="5"/>
      <c r="S50" s="5"/>
      <c r="T50" s="5"/>
    </row>
    <row r="51" spans="1:20" ht="9" customHeight="1">
      <c r="A51" s="107"/>
      <c r="B51" s="79"/>
      <c r="C51" s="79"/>
      <c r="D51" s="79"/>
      <c r="E51" s="62"/>
      <c r="F51" s="62"/>
      <c r="G51" s="62"/>
      <c r="H51" s="113" t="s">
        <v>22</v>
      </c>
      <c r="I51" s="114" t="str">
        <f>UPPER(IF(OR(H51="a",H51="as"),R49,IF(OR(H51="b",H51="bs"),R53,)))</f>
        <v>PAWLAK</v>
      </c>
      <c r="J51" s="118"/>
      <c r="K51" s="60"/>
      <c r="L51" s="93"/>
      <c r="M51" s="62"/>
      <c r="N51" s="94"/>
      <c r="O51" s="62"/>
      <c r="P51" s="19"/>
      <c r="Q51" s="115"/>
      <c r="R51" s="5"/>
      <c r="S51" s="5"/>
      <c r="T51" s="5"/>
    </row>
    <row r="52" spans="1:20" ht="9" customHeight="1">
      <c r="A52" s="107"/>
      <c r="B52" s="108"/>
      <c r="C52" s="108"/>
      <c r="D52" s="128"/>
      <c r="E52" s="109" t="str">
        <f>IF($D53="","",VLOOKUP($D53,'[1]ListaTG(D)'!$A$10:$T$41,19))</f>
        <v>BORZYCH, Aleksander</v>
      </c>
      <c r="F52" s="110"/>
      <c r="G52" s="109" t="str">
        <f>IF($D53="","",VLOOKUP($D53,'[1]ListaTG(D)'!$A$10:$T$41,4))</f>
        <v>NST </v>
      </c>
      <c r="H52" s="93"/>
      <c r="I52" s="62"/>
      <c r="J52" s="55">
        <f>IF(OR(H51="a",H51="as"),D49,IF(OR(H51="b",H51="bs"),D53,))</f>
        <v>4</v>
      </c>
      <c r="K52" s="64">
        <f>IF(OR(H51="a",H51="as"),D53,IF(OR(H51="b",H51="bs"),D49,))</f>
        <v>11</v>
      </c>
      <c r="L52" s="93"/>
      <c r="M52" s="62"/>
      <c r="N52" s="94"/>
      <c r="O52" s="62"/>
      <c r="P52" s="19"/>
      <c r="Q52" s="19">
        <f>IF($D52="","",VLOOKUP($D52,'[1]Lista TG(S)'!$A$9:$J$72,2))</f>
      </c>
      <c r="R52" s="62" t="str">
        <f>IF($D53="","",VLOOKUP($D53,'[1]ListaTG(D)'!$A$10:$T$41,2))</f>
        <v>Borzych</v>
      </c>
      <c r="S52" s="5"/>
      <c r="T52" s="5"/>
    </row>
    <row r="53" spans="1:20" ht="9" customHeight="1">
      <c r="A53" s="30">
        <v>12</v>
      </c>
      <c r="B53" s="108">
        <f>IF($D53="","",VLOOKUP($D53,'[1]ListaTG(D)'!$A$10:$T$41,8))</f>
        <v>0</v>
      </c>
      <c r="C53" s="108">
        <f>IF($D53="","",VLOOKUP($D53,'[1]ListaTG(D)'!$A$10:$T$41,9))</f>
        <v>201</v>
      </c>
      <c r="D53" s="16">
        <v>4</v>
      </c>
      <c r="E53" s="109" t="str">
        <f>IF($D53="","",VLOOKUP($D53,'[1]ListaTG(D)'!$A$10:$T$41,20))</f>
        <v>PAWLAK, Piotr</v>
      </c>
      <c r="F53" s="109"/>
      <c r="G53" s="109" t="str">
        <f>IF($D53="","",VLOOKUP($D53,'[1]ListaTG(D)'!$A$10:$T$41,7))</f>
        <v>MKS AM Tenis</v>
      </c>
      <c r="H53" s="118"/>
      <c r="I53" s="60"/>
      <c r="J53" s="96"/>
      <c r="K53" s="62"/>
      <c r="L53" s="93"/>
      <c r="M53" s="62"/>
      <c r="N53" s="94"/>
      <c r="O53" s="62"/>
      <c r="P53" s="19"/>
      <c r="Q53" s="115"/>
      <c r="R53" s="62" t="str">
        <f>IF($D53="","",VLOOKUP($D53,'[1]ListaTG(D)'!$A$10:$T$41,5))</f>
        <v>Pawlak</v>
      </c>
      <c r="S53" s="5"/>
      <c r="T53" s="5"/>
    </row>
    <row r="54" spans="1:20" ht="9" customHeight="1">
      <c r="A54" s="107"/>
      <c r="B54" s="122"/>
      <c r="C54" s="122"/>
      <c r="D54" s="108"/>
      <c r="E54" s="123"/>
      <c r="F54" s="123"/>
      <c r="G54" s="123"/>
      <c r="H54" s="96"/>
      <c r="I54" s="62"/>
      <c r="J54" s="96"/>
      <c r="K54" s="62"/>
      <c r="L54" s="93"/>
      <c r="M54" s="112" t="str">
        <f>UPPER(IF(OR(L55="a",L55="as"),K46,IF(OR(L55="b",L55="bs"),K62,)))</f>
        <v>MATRAS</v>
      </c>
      <c r="N54" s="94"/>
      <c r="O54" s="62"/>
      <c r="P54" s="19"/>
      <c r="Q54" s="19">
        <f>IF($D54="","",VLOOKUP($D54,'[1]Lista TG(S)'!$A$9:$J$72,2))</f>
      </c>
      <c r="R54" s="5"/>
      <c r="S54" s="5"/>
      <c r="T54" s="5"/>
    </row>
    <row r="55" spans="1:20" ht="9" customHeight="1">
      <c r="A55" s="107"/>
      <c r="B55" s="79"/>
      <c r="C55" s="79"/>
      <c r="D55" s="79"/>
      <c r="E55" s="62"/>
      <c r="F55" s="62"/>
      <c r="G55" s="62"/>
      <c r="H55" s="96"/>
      <c r="I55" s="62"/>
      <c r="J55" s="96"/>
      <c r="K55" s="62"/>
      <c r="L55" s="113" t="s">
        <v>22</v>
      </c>
      <c r="M55" s="114" t="str">
        <f>UPPER(IF(OR(L55="a",L55="as"),K47,IF(OR(L55="b",L55="bs"),K63,)))</f>
        <v>MIKULSKI</v>
      </c>
      <c r="N55" s="118"/>
      <c r="O55" s="62"/>
      <c r="P55" s="19"/>
      <c r="Q55" s="115"/>
      <c r="R55" s="5"/>
      <c r="S55" s="5"/>
      <c r="T55" s="5"/>
    </row>
    <row r="56" spans="1:20" ht="9" customHeight="1">
      <c r="A56" s="107"/>
      <c r="B56" s="108"/>
      <c r="C56" s="108"/>
      <c r="D56" s="125"/>
      <c r="E56" s="62" t="str">
        <f>IF($D57="","",VLOOKUP($D57,'[1]ListaTG(D)'!$A$10:$T$41,19))</f>
        <v>PASZKOWSKI, Mikołaj</v>
      </c>
      <c r="F56" s="110"/>
      <c r="G56" s="62" t="str">
        <f>IF($D57="","",VLOOKUP($D57,'[1]ListaTG(D)'!$A$10:$T$41,4))</f>
        <v>WTS DeSki</v>
      </c>
      <c r="H56" s="96"/>
      <c r="I56" s="62"/>
      <c r="J56" s="96"/>
      <c r="K56" s="62"/>
      <c r="L56" s="113"/>
      <c r="M56" s="62" t="s">
        <v>19</v>
      </c>
      <c r="N56" s="55">
        <f>IF(OR(L55="a",L55="as"),L48,IF(OR(L55="b",L55="bs"),L64,))</f>
        <v>2</v>
      </c>
      <c r="O56" s="64">
        <f>IF(OR(L55="a",L55="as"),L64,IF(OR(L55="b",L55="bs"),L48,))</f>
        <v>7</v>
      </c>
      <c r="P56" s="19"/>
      <c r="Q56" s="19">
        <f>IF($D56="","",VLOOKUP($D56,'[1]Lista TG(S)'!$A$9:$J$72,2))</f>
      </c>
      <c r="R56" s="62" t="str">
        <f>IF($D57="","",VLOOKUP($D57,'[1]ListaTG(D)'!$A$10:$T$41,2))</f>
        <v>Paszkowski</v>
      </c>
      <c r="S56" s="5"/>
      <c r="T56" s="5"/>
    </row>
    <row r="57" spans="1:20" ht="9" customHeight="1">
      <c r="A57" s="107">
        <v>13</v>
      </c>
      <c r="B57" s="79">
        <f>IF($D57="","",VLOOKUP($D57,'[1]ListaTG(D)'!$A$10:$T$41,8))</f>
        <v>0</v>
      </c>
      <c r="C57" s="79">
        <f>IF($D57="","",VLOOKUP($D57,'[1]ListaTG(D)'!$A$10:$T$41,9))</f>
        <v>248</v>
      </c>
      <c r="D57" s="117">
        <v>6</v>
      </c>
      <c r="E57" s="62" t="str">
        <f>IF($D57="","",VLOOKUP($D57,'[1]ListaTG(D)'!$A$10:$T$41,20))</f>
        <v>SZCZĘSNY, Wojciech</v>
      </c>
      <c r="F57" s="62"/>
      <c r="G57" s="62" t="str">
        <f>IF($D57="","",VLOOKUP($D57,'[1]ListaTG(D)'!$A$10:$T$41,7))</f>
        <v>WTS DeSki</v>
      </c>
      <c r="H57" s="96"/>
      <c r="I57" s="60"/>
      <c r="J57" s="96"/>
      <c r="K57" s="62"/>
      <c r="L57" s="93"/>
      <c r="M57" s="62"/>
      <c r="N57" s="62"/>
      <c r="O57" s="62"/>
      <c r="P57" s="19"/>
      <c r="Q57" s="115"/>
      <c r="R57" s="62" t="str">
        <f>IF($D57="","",VLOOKUP($D57,'[1]ListaTG(D)'!$A$10:$T$41,5))</f>
        <v>Szczęsny</v>
      </c>
      <c r="S57" s="5"/>
      <c r="T57" s="5"/>
    </row>
    <row r="58" spans="1:20" ht="9" customHeight="1">
      <c r="A58" s="20"/>
      <c r="B58" s="22"/>
      <c r="C58" s="22"/>
      <c r="D58" s="120"/>
      <c r="E58" s="23"/>
      <c r="F58" s="23"/>
      <c r="G58" s="23"/>
      <c r="H58" s="95"/>
      <c r="I58" s="112" t="str">
        <f>UPPER(IF(OR(H59="a",H59="as"),R56,IF(OR(H59="b",H59="bs"),R60,)))</f>
        <v>PASZKOWSKI</v>
      </c>
      <c r="J58" s="96"/>
      <c r="K58" s="62"/>
      <c r="L58" s="93"/>
      <c r="M58" s="62"/>
      <c r="N58" s="62"/>
      <c r="O58" s="62"/>
      <c r="P58" s="19"/>
      <c r="Q58" s="19">
        <f>IF($D58="","",VLOOKUP($D58,'[1]Lista TG(S)'!$A$9:$J$72,2))</f>
      </c>
      <c r="R58" s="5"/>
      <c r="S58" s="5"/>
      <c r="T58" s="5"/>
    </row>
    <row r="59" spans="1:20" ht="9" customHeight="1">
      <c r="A59" s="107"/>
      <c r="B59" s="79"/>
      <c r="C59" s="79"/>
      <c r="D59" s="119"/>
      <c r="E59" s="62"/>
      <c r="F59" s="62"/>
      <c r="G59" s="62"/>
      <c r="H59" s="113" t="s">
        <v>20</v>
      </c>
      <c r="I59" s="114" t="str">
        <f>UPPER(IF(OR(H59="a",H59="as"),R57,IF(OR(H59="b",H59="bs"),R61,)))</f>
        <v>SZCZĘSNY</v>
      </c>
      <c r="J59" s="96"/>
      <c r="K59" s="60"/>
      <c r="L59" s="93"/>
      <c r="M59" s="62"/>
      <c r="N59" s="62"/>
      <c r="O59" s="62"/>
      <c r="P59" s="19"/>
      <c r="Q59" s="115"/>
      <c r="R59" s="5"/>
      <c r="S59" s="5"/>
      <c r="T59" s="5"/>
    </row>
    <row r="60" spans="1:20" ht="9" customHeight="1">
      <c r="A60" s="107"/>
      <c r="B60" s="79"/>
      <c r="C60" s="79"/>
      <c r="D60" s="119"/>
      <c r="E60" s="62" t="str">
        <f>IF($D61="","",VLOOKUP($D61,'[1]ListaTG(D)'!$A$10:$T$41,19))</f>
        <v>, </v>
      </c>
      <c r="F60" s="110"/>
      <c r="G60" s="62">
        <f>IF($D61="","",VLOOKUP($D61,'[1]ListaTG(D)'!$A$10:$T$41,4))</f>
        <v>0</v>
      </c>
      <c r="H60" s="93"/>
      <c r="I60" s="23"/>
      <c r="J60" s="37">
        <f>IF(OR(H59="a",H59="as"),D57,IF(OR(H59="b",H59="bs"),D61,))</f>
        <v>6</v>
      </c>
      <c r="K60" s="38">
        <f>IF(OR(H59="a",H59="as"),D61,IF(OR(H59="b",H59="bs"),D57,))</f>
        <v>11</v>
      </c>
      <c r="L60" s="93"/>
      <c r="M60" s="62"/>
      <c r="N60" s="62"/>
      <c r="O60" s="62"/>
      <c r="P60" s="19"/>
      <c r="Q60" s="19">
        <f>IF($D60="","",VLOOKUP($D60,'[1]Lista TG(S)'!$A$9:$J$72,2))</f>
      </c>
      <c r="R60" s="62">
        <f>IF($D61="","",VLOOKUP($D61,'[1]ListaTG(D)'!$A$10:$T$41,2))</f>
        <v>0</v>
      </c>
      <c r="S60" s="5"/>
      <c r="T60" s="5"/>
    </row>
    <row r="61" spans="1:20" ht="9" customHeight="1">
      <c r="A61" s="30">
        <v>14</v>
      </c>
      <c r="B61" s="79">
        <f>IF($D61="","",VLOOKUP($D61,'[1]ListaTG(D)'!$A$10:$T$41,8))</f>
        <v>0</v>
      </c>
      <c r="C61" s="79">
        <f>IF($D61="","",VLOOKUP($D61,'[1]ListaTG(D)'!$A$10:$T$41,9))</f>
      </c>
      <c r="D61" s="117">
        <v>11</v>
      </c>
      <c r="E61" s="62" t="str">
        <f>IF($D61="","",VLOOKUP($D61,'[1]ListaTG(D)'!$A$10:$T$41,20))</f>
        <v>BYE, </v>
      </c>
      <c r="F61" s="62"/>
      <c r="G61" s="62">
        <f>IF($D61="","",VLOOKUP($D61,'[1]ListaTG(D)'!$A$10:$T$41,7))</f>
      </c>
      <c r="H61" s="118"/>
      <c r="I61" s="60"/>
      <c r="J61" s="93"/>
      <c r="K61" s="62"/>
      <c r="L61" s="93"/>
      <c r="M61" s="62"/>
      <c r="N61" s="62"/>
      <c r="O61" s="62"/>
      <c r="P61" s="19"/>
      <c r="Q61" s="115"/>
      <c r="R61" s="62" t="str">
        <f>IF($D61="","",VLOOKUP($D61,'[1]ListaTG(D)'!$A$10:$T$41,5))</f>
        <v>bye</v>
      </c>
      <c r="S61" s="5"/>
      <c r="T61" s="5"/>
    </row>
    <row r="62" spans="1:20" ht="9" customHeight="1">
      <c r="A62" s="107"/>
      <c r="B62" s="22"/>
      <c r="C62" s="22"/>
      <c r="D62" s="119"/>
      <c r="E62" s="23"/>
      <c r="F62" s="23"/>
      <c r="G62" s="23"/>
      <c r="H62" s="96"/>
      <c r="I62" s="62"/>
      <c r="J62" s="113"/>
      <c r="K62" s="112" t="str">
        <f>UPPER(IF(OR(J63="a",J63="as"),I58,IF(OR(J63="b",J63="bs"),I66,)))</f>
        <v>MATRAS</v>
      </c>
      <c r="L62" s="93"/>
      <c r="M62" s="62"/>
      <c r="N62" s="62"/>
      <c r="O62" s="62"/>
      <c r="P62" s="19"/>
      <c r="Q62" s="19">
        <f>IF($D62="","",VLOOKUP($D62,'[1]Lista TG(S)'!$A$9:$J$72,2))</f>
      </c>
      <c r="R62" s="5"/>
      <c r="S62" s="5"/>
      <c r="T62" s="5"/>
    </row>
    <row r="63" spans="1:20" ht="9" customHeight="1">
      <c r="A63" s="107"/>
      <c r="B63" s="79"/>
      <c r="C63" s="79"/>
      <c r="D63" s="119"/>
      <c r="E63" s="62"/>
      <c r="F63" s="62"/>
      <c r="G63" s="62"/>
      <c r="H63" s="96"/>
      <c r="I63" s="62"/>
      <c r="J63" s="113" t="s">
        <v>22</v>
      </c>
      <c r="K63" s="114" t="str">
        <f>UPPER(IF(OR(J63="a",J63="as"),I59,IF(OR(J63="b",J63="bs"),I67,)))</f>
        <v>MIKULSKI</v>
      </c>
      <c r="L63" s="118"/>
      <c r="M63" s="124"/>
      <c r="N63" s="62"/>
      <c r="O63" s="62"/>
      <c r="P63" s="19"/>
      <c r="Q63" s="115"/>
      <c r="R63" s="5"/>
      <c r="S63" s="5"/>
      <c r="T63" s="5"/>
    </row>
    <row r="64" spans="1:20" ht="9" customHeight="1">
      <c r="A64" s="107"/>
      <c r="B64" s="79"/>
      <c r="C64" s="79"/>
      <c r="D64" s="119"/>
      <c r="E64" s="62" t="str">
        <f>IF($D65="","",VLOOKUP($D65,'[1]ListaTG(D)'!$A$10:$T$41,19))</f>
        <v>, </v>
      </c>
      <c r="F64" s="110"/>
      <c r="G64" s="62">
        <f>IF($D65="","",VLOOKUP($D65,'[1]ListaTG(D)'!$A$10:$T$41,4))</f>
        <v>0</v>
      </c>
      <c r="H64" s="96"/>
      <c r="I64" s="62"/>
      <c r="J64" s="113"/>
      <c r="K64" s="62">
        <v>61</v>
      </c>
      <c r="L64" s="55">
        <f>IF(OR(J63="a",J63="as"),J60,IF(OR(J63="b",J63="bs"),J68,))</f>
        <v>2</v>
      </c>
      <c r="M64" s="64">
        <f>IF(OR(J63="a",J63="as"),J68,IF(OR(J63="b",J63="bs"),J60,))</f>
        <v>6</v>
      </c>
      <c r="N64" s="62"/>
      <c r="O64" s="62"/>
      <c r="P64" s="19"/>
      <c r="Q64" s="19">
        <f>IF($D64="","",VLOOKUP($D64,'[1]Lista TG(S)'!$A$9:$J$72,2))</f>
      </c>
      <c r="R64" s="62">
        <f>IF($D65="","",VLOOKUP($D65,'[1]ListaTG(D)'!$A$10:$T$41,2))</f>
        <v>0</v>
      </c>
      <c r="S64" s="5"/>
      <c r="T64" s="5"/>
    </row>
    <row r="65" spans="1:20" ht="9" customHeight="1">
      <c r="A65" s="107">
        <v>15</v>
      </c>
      <c r="B65" s="79">
        <f>IF($D65="","",VLOOKUP($D65,'[1]ListaTG(D)'!$A$10:$T$41,8))</f>
        <v>0</v>
      </c>
      <c r="C65" s="79">
        <f>IF($D65="","",VLOOKUP($D65,'[1]ListaTG(D)'!$A$10:$T$41,9))</f>
      </c>
      <c r="D65" s="117">
        <v>11</v>
      </c>
      <c r="E65" s="62" t="str">
        <f>IF($D65="","",VLOOKUP($D65,'[1]ListaTG(D)'!$A$10:$T$41,20))</f>
        <v>BYE, </v>
      </c>
      <c r="F65" s="62"/>
      <c r="G65" s="62">
        <f>IF($D65="","",VLOOKUP($D65,'[1]ListaTG(D)'!$A$10:$T$41,7))</f>
      </c>
      <c r="H65" s="96"/>
      <c r="I65" s="60"/>
      <c r="J65" s="113"/>
      <c r="K65" s="62"/>
      <c r="L65" s="96"/>
      <c r="M65" s="62"/>
      <c r="N65" s="62"/>
      <c r="O65" s="62"/>
      <c r="P65" s="19"/>
      <c r="Q65" s="115"/>
      <c r="R65" s="62" t="str">
        <f>IF($D65="","",VLOOKUP($D65,'[1]ListaTG(D)'!$A$10:$T$41,5))</f>
        <v>bye</v>
      </c>
      <c r="S65" s="5"/>
      <c r="T65" s="5"/>
    </row>
    <row r="66" spans="1:20" ht="9" customHeight="1">
      <c r="A66" s="20"/>
      <c r="B66" s="22"/>
      <c r="C66" s="22"/>
      <c r="D66" s="111"/>
      <c r="E66" s="23"/>
      <c r="F66" s="23"/>
      <c r="G66" s="23"/>
      <c r="H66" s="95"/>
      <c r="I66" s="112" t="str">
        <f>UPPER(IF(OR(H67="a",H67="as"),R64,IF(OR(H67="b",H67="bs"),R68,)))</f>
        <v>MATRAS</v>
      </c>
      <c r="J66" s="93"/>
      <c r="K66" s="62"/>
      <c r="L66" s="96"/>
      <c r="M66" s="62"/>
      <c r="N66" s="62"/>
      <c r="O66" s="62"/>
      <c r="P66" s="19"/>
      <c r="Q66" s="19">
        <f>IF($D66="","",VLOOKUP($D66,'[1]Lista TG(S)'!$A$9:$J$72,2))</f>
      </c>
      <c r="R66" s="5"/>
      <c r="S66" s="5"/>
      <c r="T66" s="5"/>
    </row>
    <row r="67" spans="1:20" ht="9" customHeight="1">
      <c r="A67" s="107"/>
      <c r="B67" s="79"/>
      <c r="C67" s="79"/>
      <c r="D67" s="79"/>
      <c r="E67" s="62"/>
      <c r="F67" s="62"/>
      <c r="G67" s="62"/>
      <c r="H67" s="113" t="s">
        <v>22</v>
      </c>
      <c r="I67" s="114" t="str">
        <f>UPPER(IF(OR(H67="a",H67="as"),R65,IF(OR(H67="b",H67="bs"),R69,)))</f>
        <v>MIKULSKI</v>
      </c>
      <c r="J67" s="118"/>
      <c r="K67" s="60"/>
      <c r="L67" s="96"/>
      <c r="M67" s="62"/>
      <c r="N67" s="62"/>
      <c r="O67" s="62"/>
      <c r="P67" s="19"/>
      <c r="Q67" s="115"/>
      <c r="R67" s="5"/>
      <c r="S67" s="5"/>
      <c r="T67" s="5"/>
    </row>
    <row r="68" spans="1:20" ht="9" customHeight="1">
      <c r="A68" s="107"/>
      <c r="B68" s="108"/>
      <c r="C68" s="108"/>
      <c r="D68" s="128"/>
      <c r="E68" s="109" t="str">
        <f>IF($D69="","",VLOOKUP($D69,'[1]ListaTG(D)'!$A$10:$T$41,19))</f>
        <v>MATRAS, Franciszek</v>
      </c>
      <c r="F68" s="110"/>
      <c r="G68" s="109" t="str">
        <f>IF($D69="","",VLOOKUP($D69,'[1]ListaTG(D)'!$A$10:$T$41,4))</f>
        <v>UKS Sportteam</v>
      </c>
      <c r="H68" s="93"/>
      <c r="I68" s="62"/>
      <c r="J68" s="55">
        <f>IF(OR(H67="a",H67="as"),D65,IF(OR(H67="b",H67="bs"),D69,))</f>
        <v>2</v>
      </c>
      <c r="K68" s="64">
        <f>IF(OR(H67="a",H67="as"),D69,IF(OR(H67="b",H67="bs"),D65,))</f>
        <v>11</v>
      </c>
      <c r="L68" s="62"/>
      <c r="M68" s="62"/>
      <c r="N68" s="62"/>
      <c r="O68" s="62"/>
      <c r="P68" s="19"/>
      <c r="Q68" s="19">
        <f>IF($D68="","",VLOOKUP($D68,'[1]Lista TG(S)'!$A$9:$J$72,2))</f>
      </c>
      <c r="R68" s="62" t="str">
        <f>IF($D69="","",VLOOKUP($D69,'[1]ListaTG(D)'!$A$10:$T$41,2))</f>
        <v>Matras</v>
      </c>
      <c r="S68" s="5"/>
      <c r="T68" s="5"/>
    </row>
    <row r="69" spans="1:20" ht="9" customHeight="1">
      <c r="A69" s="30">
        <v>16</v>
      </c>
      <c r="B69" s="108">
        <f>IF($D69="","",VLOOKUP($D69,'[1]ListaTG(D)'!$A$10:$T$41,8))</f>
        <v>0</v>
      </c>
      <c r="C69" s="108">
        <f>IF($D69="","",VLOOKUP($D69,'[1]ListaTG(D)'!$A$10:$T$41,9))</f>
        <v>146</v>
      </c>
      <c r="D69" s="16">
        <v>2</v>
      </c>
      <c r="E69" s="109" t="str">
        <f>IF($D69="","",VLOOKUP($D69,'[1]ListaTG(D)'!$A$10:$T$41,20))</f>
        <v>MIKULSKI, Szymon</v>
      </c>
      <c r="F69" s="109"/>
      <c r="G69" s="109" t="str">
        <f>IF($D69="","",VLOOKUP($D69,'[1]ListaTG(D)'!$A$10:$T$41,7))</f>
        <v>UKS Sportteam</v>
      </c>
      <c r="H69" s="118"/>
      <c r="I69" s="60"/>
      <c r="J69" s="96"/>
      <c r="K69" s="62"/>
      <c r="L69" s="62"/>
      <c r="M69" s="62"/>
      <c r="N69" s="62"/>
      <c r="O69" s="62"/>
      <c r="P69" s="19"/>
      <c r="Q69" s="115"/>
      <c r="R69" s="62" t="str">
        <f>IF($D69="","",VLOOKUP($D69,'[1]ListaTG(D)'!$A$10:$T$41,5))</f>
        <v>Mikulski</v>
      </c>
      <c r="S69" s="5"/>
      <c r="T69" s="5"/>
    </row>
    <row r="70" spans="1:20" ht="9" customHeight="1">
      <c r="A70" s="107"/>
      <c r="B70" s="122"/>
      <c r="C70" s="122"/>
      <c r="D70" s="108"/>
      <c r="E70" s="123"/>
      <c r="F70" s="129"/>
      <c r="G70" s="130"/>
      <c r="H70" s="61"/>
      <c r="I70" s="62"/>
      <c r="J70" s="43"/>
      <c r="K70" s="43"/>
      <c r="L70" s="43"/>
      <c r="M70" s="43"/>
      <c r="N70" s="43"/>
      <c r="O70" s="43"/>
      <c r="P70" s="5"/>
      <c r="Q70" s="19">
        <f>IF($D70="","",VLOOKUP($D70,'[1]Lista TG(S)'!$A$9:$J$72,2))</f>
      </c>
      <c r="R70" s="5"/>
      <c r="S70" s="5"/>
      <c r="T70" s="5"/>
    </row>
    <row r="71" spans="1:20" ht="9" customHeight="1">
      <c r="A71" s="5"/>
      <c r="B71" s="5"/>
      <c r="C71" s="5"/>
      <c r="D71" s="5"/>
      <c r="E71" s="5"/>
      <c r="F71" s="5"/>
      <c r="G71" s="5"/>
      <c r="H71" s="5"/>
      <c r="I71" s="5"/>
      <c r="J71" s="5"/>
      <c r="K71" s="5"/>
      <c r="L71" s="5"/>
      <c r="M71" s="5"/>
      <c r="N71" s="5"/>
      <c r="O71" s="5"/>
      <c r="P71" s="5"/>
      <c r="Q71" s="5"/>
      <c r="R71" s="5"/>
      <c r="S71" s="5"/>
      <c r="T71" s="5"/>
    </row>
    <row r="72" spans="1:20" ht="9" customHeight="1">
      <c r="A72" s="66"/>
      <c r="B72" s="67"/>
      <c r="C72" s="67"/>
      <c r="D72" s="68" t="s">
        <v>34</v>
      </c>
      <c r="E72" s="67"/>
      <c r="F72" s="67"/>
      <c r="G72" s="67"/>
      <c r="H72" s="67"/>
      <c r="I72" s="69" t="s">
        <v>64</v>
      </c>
      <c r="J72" s="68"/>
      <c r="K72" s="69" t="s">
        <v>58</v>
      </c>
      <c r="L72" s="68"/>
      <c r="M72" s="104" t="s">
        <v>65</v>
      </c>
      <c r="N72" s="71"/>
      <c r="O72" s="73"/>
      <c r="P72" s="5"/>
      <c r="Q72" s="17"/>
      <c r="R72" s="5"/>
      <c r="S72" s="5"/>
      <c r="T72" s="5"/>
    </row>
    <row r="73" spans="1:20" ht="9" customHeight="1">
      <c r="A73" s="74"/>
      <c r="B73" s="75"/>
      <c r="C73" s="75"/>
      <c r="D73" s="139" t="s">
        <v>37</v>
      </c>
      <c r="E73" s="139"/>
      <c r="F73" s="75"/>
      <c r="G73" s="75"/>
      <c r="H73" s="62">
        <v>1</v>
      </c>
      <c r="I73" s="62"/>
      <c r="J73" s="62"/>
      <c r="K73" s="62"/>
      <c r="L73" s="62">
        <v>1</v>
      </c>
      <c r="M73" s="62" t="str">
        <f>IF(C9&gt;0,IF(D9=1,R8,""))</f>
        <v>Saks</v>
      </c>
      <c r="N73" s="62"/>
      <c r="O73" s="83"/>
      <c r="P73" s="5"/>
      <c r="Q73" s="5"/>
      <c r="R73" s="5"/>
      <c r="S73" s="5"/>
      <c r="T73" s="5"/>
    </row>
    <row r="74" spans="1:20" ht="9" customHeight="1">
      <c r="A74" s="74"/>
      <c r="B74" s="75"/>
      <c r="C74" s="75"/>
      <c r="D74" s="139"/>
      <c r="E74" s="139"/>
      <c r="F74" s="75"/>
      <c r="G74" s="75"/>
      <c r="H74" s="62">
        <v>2</v>
      </c>
      <c r="I74" s="62"/>
      <c r="J74" s="62"/>
      <c r="K74" s="62"/>
      <c r="L74" s="62"/>
      <c r="M74" s="62" t="str">
        <f>IF(C9&gt;0,IF(D9=1,R9,""))</f>
        <v>Zaręba</v>
      </c>
      <c r="N74" s="62"/>
      <c r="O74" s="83"/>
      <c r="P74" s="5"/>
      <c r="Q74" s="5"/>
      <c r="R74" s="5"/>
      <c r="S74" s="5"/>
      <c r="T74" s="5"/>
    </row>
    <row r="75" spans="1:20" ht="9" customHeight="1">
      <c r="A75" s="74"/>
      <c r="B75" s="75"/>
      <c r="C75" s="75"/>
      <c r="D75" s="75" t="s">
        <v>38</v>
      </c>
      <c r="E75" s="75"/>
      <c r="F75" s="75"/>
      <c r="G75" s="75"/>
      <c r="H75" s="62">
        <v>3</v>
      </c>
      <c r="I75" s="62"/>
      <c r="J75" s="62"/>
      <c r="K75" s="62"/>
      <c r="L75" s="62">
        <v>2</v>
      </c>
      <c r="M75" s="62" t="str">
        <f>IF(C69&gt;0,IF(D69=2,R68,""))</f>
        <v>Matras</v>
      </c>
      <c r="N75" s="62"/>
      <c r="O75" s="83"/>
      <c r="P75" s="5"/>
      <c r="Q75" s="5"/>
      <c r="R75" s="5"/>
      <c r="S75" s="5"/>
      <c r="T75" s="5"/>
    </row>
    <row r="76" spans="1:20" ht="9" customHeight="1">
      <c r="A76" s="92"/>
      <c r="B76" s="75"/>
      <c r="C76" s="75"/>
      <c r="D76" s="79">
        <v>1</v>
      </c>
      <c r="E76" s="62"/>
      <c r="F76" s="75"/>
      <c r="G76" s="75"/>
      <c r="H76" s="62">
        <v>4</v>
      </c>
      <c r="I76" s="62"/>
      <c r="J76" s="62"/>
      <c r="K76" s="62"/>
      <c r="L76" s="62"/>
      <c r="M76" s="62" t="str">
        <f>IF(C69&gt;0,IF(D69=2,R69,""))</f>
        <v>Mikulski</v>
      </c>
      <c r="N76" s="62"/>
      <c r="O76" s="83"/>
      <c r="P76" s="5"/>
      <c r="Q76" s="5"/>
      <c r="R76" s="5"/>
      <c r="S76" s="5"/>
      <c r="T76" s="5"/>
    </row>
    <row r="77" spans="1:20" ht="9" customHeight="1">
      <c r="A77" s="92"/>
      <c r="B77" s="75"/>
      <c r="C77" s="75"/>
      <c r="D77" s="79">
        <v>2</v>
      </c>
      <c r="E77" s="62"/>
      <c r="F77" s="75"/>
      <c r="G77" s="75"/>
      <c r="H77" s="62"/>
      <c r="I77" s="62"/>
      <c r="J77" s="62"/>
      <c r="K77" s="62"/>
      <c r="L77" s="62">
        <v>3</v>
      </c>
      <c r="M77" s="62" t="str">
        <f>IF(AND(C25&gt;0,D25=3),R24,IF(AND(C53&gt;0,D53=3),R52,""))</f>
        <v>Kiryłło</v>
      </c>
      <c r="N77" s="62"/>
      <c r="O77" s="83"/>
      <c r="P77" s="5"/>
      <c r="Q77" s="5"/>
      <c r="R77" s="5"/>
      <c r="S77" s="5"/>
      <c r="T77" s="5"/>
    </row>
    <row r="78" spans="1:20" ht="9" customHeight="1">
      <c r="A78" s="74"/>
      <c r="B78" s="75"/>
      <c r="C78" s="75"/>
      <c r="D78" s="75" t="s">
        <v>39</v>
      </c>
      <c r="E78" s="75"/>
      <c r="F78" s="75"/>
      <c r="G78" s="75"/>
      <c r="H78" s="62"/>
      <c r="I78" s="62"/>
      <c r="J78" s="62"/>
      <c r="K78" s="62"/>
      <c r="L78" s="62"/>
      <c r="M78" s="62" t="str">
        <f>IF(AND(C25&gt;0,D25=3),R25,IF(AND(C53&gt;0,D53=3),R53,""))</f>
        <v>Szabatin</v>
      </c>
      <c r="N78" s="62"/>
      <c r="O78" s="83"/>
      <c r="P78" s="5"/>
      <c r="Q78" s="5"/>
      <c r="R78" s="5"/>
      <c r="S78" s="5"/>
      <c r="T78" s="5"/>
    </row>
    <row r="79" spans="1:20" ht="9" customHeight="1">
      <c r="A79" s="74"/>
      <c r="B79" s="75"/>
      <c r="C79" s="75"/>
      <c r="D79" s="62"/>
      <c r="E79" s="62"/>
      <c r="F79" s="75"/>
      <c r="G79" s="75"/>
      <c r="H79" s="62"/>
      <c r="I79" s="62"/>
      <c r="J79" s="62"/>
      <c r="K79" s="62"/>
      <c r="L79" s="62">
        <v>4</v>
      </c>
      <c r="M79" s="62" t="str">
        <f>IF(AND(C25&gt;0,D25=4),R24,IF(AND(C53&gt;0,D53=4),R52,""))</f>
        <v>Borzych</v>
      </c>
      <c r="N79" s="62"/>
      <c r="O79" s="83"/>
      <c r="P79" s="5"/>
      <c r="Q79" s="5"/>
      <c r="R79" s="5"/>
      <c r="S79" s="5"/>
      <c r="T79" s="5"/>
    </row>
    <row r="80" spans="1:20" ht="9" customHeight="1">
      <c r="A80" s="74"/>
      <c r="B80" s="75"/>
      <c r="C80" s="75"/>
      <c r="D80" s="62"/>
      <c r="E80" s="98" t="str">
        <f>'[1]Tytuł'!$C$14</f>
        <v>Katarzyna Krajowska</v>
      </c>
      <c r="F80" s="75"/>
      <c r="G80" s="75"/>
      <c r="H80" s="62"/>
      <c r="I80" s="62"/>
      <c r="J80" s="62"/>
      <c r="K80" s="62"/>
      <c r="L80" s="62"/>
      <c r="M80" s="62" t="str">
        <f>IF(AND(C25&gt;0,D25=4),R25,IF(AND(C53&gt;0,D53=4),R53,""))</f>
        <v>Pawlak</v>
      </c>
      <c r="N80" s="62"/>
      <c r="O80" s="83"/>
      <c r="P80" s="5"/>
      <c r="Q80" s="5"/>
      <c r="R80" s="5"/>
      <c r="S80" s="5"/>
      <c r="T80" s="5"/>
    </row>
    <row r="81" spans="1:20" ht="9" customHeight="1">
      <c r="A81" s="99"/>
      <c r="B81" s="100"/>
      <c r="C81" s="100"/>
      <c r="D81" s="100"/>
      <c r="E81" s="100"/>
      <c r="F81" s="100"/>
      <c r="G81" s="100"/>
      <c r="H81" s="100"/>
      <c r="I81" s="100"/>
      <c r="J81" s="100"/>
      <c r="K81" s="100"/>
      <c r="L81" s="100"/>
      <c r="M81" s="100"/>
      <c r="N81" s="100"/>
      <c r="O81" s="103"/>
      <c r="P81" s="5"/>
      <c r="Q81" s="5"/>
      <c r="R81" s="5"/>
      <c r="S81" s="5"/>
      <c r="T81" s="5"/>
    </row>
    <row r="82" spans="1:20" ht="12.75">
      <c r="A82" s="5"/>
      <c r="B82" s="5"/>
      <c r="C82" s="5"/>
      <c r="D82" s="5"/>
      <c r="E82" s="5"/>
      <c r="F82" s="5"/>
      <c r="G82" s="5"/>
      <c r="H82" s="5"/>
      <c r="I82" s="5"/>
      <c r="J82" s="5"/>
      <c r="K82" s="5"/>
      <c r="L82" s="5"/>
      <c r="M82" s="5"/>
      <c r="N82" s="5"/>
      <c r="O82" s="5"/>
      <c r="P82" s="5"/>
      <c r="Q82" s="5"/>
      <c r="R82" s="5"/>
      <c r="S82" s="5"/>
      <c r="T82" s="5"/>
    </row>
    <row r="83" spans="1:20" ht="12.75">
      <c r="A83" s="5"/>
      <c r="B83" s="5"/>
      <c r="C83" s="5"/>
      <c r="D83" s="5"/>
      <c r="E83" s="5"/>
      <c r="F83" s="5"/>
      <c r="G83" s="5"/>
      <c r="H83" s="5"/>
      <c r="I83" s="5"/>
      <c r="J83" s="5"/>
      <c r="K83" s="5"/>
      <c r="L83" s="5"/>
      <c r="M83" s="5"/>
      <c r="N83" s="5"/>
      <c r="O83" s="5"/>
      <c r="P83" s="5"/>
      <c r="Q83" s="5"/>
      <c r="R83" s="5"/>
      <c r="S83" s="5"/>
      <c r="T83" s="5"/>
    </row>
    <row r="84" spans="1:20" ht="12.75">
      <c r="A84" s="5"/>
      <c r="B84" s="5"/>
      <c r="C84" s="5"/>
      <c r="D84" s="5"/>
      <c r="E84" s="5"/>
      <c r="F84" s="5"/>
      <c r="G84" s="5"/>
      <c r="H84" s="5"/>
      <c r="I84" s="5"/>
      <c r="J84" s="5"/>
      <c r="K84" s="5"/>
      <c r="L84" s="5"/>
      <c r="M84" s="5"/>
      <c r="N84" s="5"/>
      <c r="O84" s="5"/>
      <c r="P84" s="5"/>
      <c r="Q84" s="5"/>
      <c r="R84" s="5"/>
      <c r="S84" s="5"/>
      <c r="T84" s="5"/>
    </row>
    <row r="85" spans="1:20" ht="12.75">
      <c r="A85" s="5"/>
      <c r="B85" s="5"/>
      <c r="C85" s="5"/>
      <c r="D85" s="5"/>
      <c r="E85" s="5"/>
      <c r="F85" s="5"/>
      <c r="G85" s="5"/>
      <c r="H85" s="5"/>
      <c r="I85" s="5"/>
      <c r="J85" s="5"/>
      <c r="K85" s="5"/>
      <c r="L85" s="5"/>
      <c r="M85" s="5"/>
      <c r="N85" s="5"/>
      <c r="O85" s="5"/>
      <c r="P85" s="5"/>
      <c r="Q85" s="5"/>
      <c r="R85" s="5"/>
      <c r="S85" s="5"/>
      <c r="T85" s="5"/>
    </row>
    <row r="86" spans="1:20" ht="12.75">
      <c r="A86" s="5"/>
      <c r="B86" s="5"/>
      <c r="C86" s="5"/>
      <c r="D86" s="5"/>
      <c r="E86" s="5"/>
      <c r="F86" s="5"/>
      <c r="G86" s="5"/>
      <c r="H86" s="5"/>
      <c r="I86" s="5"/>
      <c r="J86" s="5"/>
      <c r="K86" s="5"/>
      <c r="L86" s="5"/>
      <c r="M86" s="5"/>
      <c r="N86" s="5"/>
      <c r="O86" s="5"/>
      <c r="P86" s="5"/>
      <c r="Q86" s="5"/>
      <c r="R86" s="5"/>
      <c r="S86" s="5"/>
      <c r="T86" s="5"/>
    </row>
    <row r="87" spans="1:20" ht="12.75">
      <c r="A87" s="5"/>
      <c r="B87" s="5"/>
      <c r="C87" s="5"/>
      <c r="D87" s="5"/>
      <c r="E87" s="5"/>
      <c r="F87" s="5"/>
      <c r="G87" s="5"/>
      <c r="H87" s="5"/>
      <c r="I87" s="5"/>
      <c r="J87" s="5"/>
      <c r="K87" s="5"/>
      <c r="L87" s="5"/>
      <c r="M87" s="5"/>
      <c r="N87" s="5"/>
      <c r="O87" s="5"/>
      <c r="P87" s="5"/>
      <c r="Q87" s="5"/>
      <c r="R87" s="5"/>
      <c r="S87" s="5"/>
      <c r="T87" s="5"/>
    </row>
    <row r="88" spans="1:20" ht="12.75">
      <c r="A88" s="5"/>
      <c r="B88" s="5"/>
      <c r="C88" s="5"/>
      <c r="D88" s="5"/>
      <c r="E88" s="5"/>
      <c r="F88" s="5"/>
      <c r="G88" s="5"/>
      <c r="H88" s="5"/>
      <c r="I88" s="5"/>
      <c r="J88" s="5"/>
      <c r="K88" s="5"/>
      <c r="L88" s="5"/>
      <c r="M88" s="5"/>
      <c r="N88" s="5"/>
      <c r="O88" s="5"/>
      <c r="P88" s="5"/>
      <c r="Q88" s="5"/>
      <c r="R88" s="5"/>
      <c r="S88" s="5"/>
      <c r="T88" s="5"/>
    </row>
    <row r="89" spans="1:20" ht="12.75">
      <c r="A89" s="5"/>
      <c r="B89" s="5"/>
      <c r="C89" s="5"/>
      <c r="D89" s="5"/>
      <c r="E89" s="5"/>
      <c r="F89" s="5"/>
      <c r="G89" s="5"/>
      <c r="H89" s="5"/>
      <c r="I89" s="5"/>
      <c r="J89" s="5"/>
      <c r="K89" s="5"/>
      <c r="L89" s="5"/>
      <c r="M89" s="5"/>
      <c r="N89" s="5"/>
      <c r="O89" s="5"/>
      <c r="P89" s="5"/>
      <c r="Q89" s="5"/>
      <c r="R89" s="5"/>
      <c r="S89" s="5"/>
      <c r="T89" s="5"/>
    </row>
    <row r="90" spans="1:20" ht="12.75">
      <c r="A90" s="5"/>
      <c r="B90" s="5"/>
      <c r="C90" s="5"/>
      <c r="D90" s="5"/>
      <c r="E90" s="5"/>
      <c r="F90" s="5"/>
      <c r="G90" s="5"/>
      <c r="H90" s="5"/>
      <c r="I90" s="5"/>
      <c r="J90" s="5"/>
      <c r="K90" s="5"/>
      <c r="L90" s="5"/>
      <c r="M90" s="5"/>
      <c r="N90" s="5"/>
      <c r="O90" s="5"/>
      <c r="P90" s="5"/>
      <c r="Q90" s="5"/>
      <c r="R90" s="5"/>
      <c r="S90" s="5"/>
      <c r="T90" s="5"/>
    </row>
  </sheetData>
  <sheetProtection/>
  <mergeCells count="1">
    <mergeCell ref="D73:E74"/>
  </mergeCells>
  <conditionalFormatting sqref="I9 I13 I17 I21 I25 I29 I33 I37 I41 I45 I49 I53 I57 I61 I65 I69 K11 M39 K27 K35 K43 K51 K59 K67 M15 M31 M47 M55 I11 I19 I27 I35 I43 I51 I59 I67 K15 K31 K47 K63 M23 M63">
    <cfRule type="expression" priority="1" dxfId="0" stopIfTrue="1">
      <formula>H9="as"</formula>
    </cfRule>
    <cfRule type="expression" priority="2" dxfId="0" stopIfTrue="1">
      <formula>H9="bs"</formula>
    </cfRule>
  </conditionalFormatting>
  <conditionalFormatting sqref="I10 I18 I26 I34 I42 I50 I58 I66 K14 K30 K46 K62 M22 M54 M38">
    <cfRule type="expression" priority="3" dxfId="0" stopIfTrue="1">
      <formula>H11="as"</formula>
    </cfRule>
    <cfRule type="expression" priority="4" dxfId="0" stopIfTrue="1">
      <formula>H11="bs"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76"/>
  <sheetViews>
    <sheetView showZeros="0" workbookViewId="0" topLeftCell="A4">
      <selection activeCell="I30" sqref="I30"/>
    </sheetView>
  </sheetViews>
  <sheetFormatPr defaultColWidth="9.140625" defaultRowHeight="12.75"/>
  <cols>
    <col min="1" max="1" width="2.28125" style="0" customWidth="1"/>
    <col min="2" max="2" width="3.28125" style="0" customWidth="1"/>
    <col min="3" max="4" width="3.7109375" style="0" customWidth="1"/>
    <col min="5" max="5" width="18.7109375" style="0" customWidth="1"/>
    <col min="6" max="6" width="1.7109375" style="0" customWidth="1"/>
    <col min="7" max="7" width="12.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0.7109375" style="0" customWidth="1"/>
    <col min="14" max="14" width="1.7109375" style="0" customWidth="1"/>
    <col min="15" max="15" width="10.7109375" style="0" customWidth="1"/>
    <col min="16" max="16" width="1.7109375" style="0" customWidth="1"/>
    <col min="18" max="18" width="0" style="0" hidden="1" customWidth="1"/>
  </cols>
  <sheetData>
    <row r="1" spans="1:21" s="4" customFormat="1" ht="19.5" customHeight="1">
      <c r="A1" s="1" t="str">
        <f>'[2]Tytuł'!$C$10</f>
        <v>WTK-5</v>
      </c>
      <c r="B1" s="1"/>
      <c r="C1" s="1"/>
      <c r="D1" s="1"/>
      <c r="E1" s="1"/>
      <c r="F1" s="1"/>
      <c r="G1" s="1"/>
      <c r="H1" s="2" t="s">
        <v>0</v>
      </c>
      <c r="I1" s="3" t="str">
        <f>'[2]Tytuł'!$C$14</f>
        <v>Katarzyna Krajowska</v>
      </c>
      <c r="J1" s="2"/>
      <c r="K1" s="3"/>
      <c r="L1" s="1"/>
      <c r="M1" s="1"/>
      <c r="N1" s="1"/>
      <c r="O1" s="1"/>
      <c r="P1" s="1"/>
      <c r="Q1" s="1"/>
      <c r="R1" s="1"/>
      <c r="S1" s="1"/>
      <c r="T1" s="1"/>
      <c r="U1" s="1"/>
    </row>
    <row r="2" spans="1:21" ht="12.75">
      <c r="A2" s="5"/>
      <c r="B2" s="5"/>
      <c r="C2" s="5"/>
      <c r="D2" s="5"/>
      <c r="E2" s="5"/>
      <c r="F2" s="5"/>
      <c r="G2" s="5"/>
      <c r="H2" s="2" t="s">
        <v>1</v>
      </c>
      <c r="I2" s="3" t="str">
        <f>'[2]Tytuł'!$G$10</f>
        <v>Skrzaty</v>
      </c>
      <c r="J2" s="2"/>
      <c r="K2" s="3"/>
      <c r="L2" s="5"/>
      <c r="M2" s="5"/>
      <c r="N2" s="5"/>
      <c r="O2" s="5"/>
      <c r="P2" s="5"/>
      <c r="Q2" s="5"/>
      <c r="R2" s="5"/>
      <c r="S2" s="5"/>
      <c r="T2" s="5"/>
      <c r="U2" s="5"/>
    </row>
    <row r="3" spans="1:21" ht="12.75">
      <c r="A3" s="5"/>
      <c r="B3" s="5"/>
      <c r="C3" s="6" t="s">
        <v>2</v>
      </c>
      <c r="D3" s="5"/>
      <c r="E3" s="5"/>
      <c r="F3" s="5"/>
      <c r="G3" s="5"/>
      <c r="H3" s="2" t="s">
        <v>3</v>
      </c>
      <c r="I3" s="3" t="str">
        <f>'[2]Tytuł'!$G$12</f>
        <v>Warszawa</v>
      </c>
      <c r="J3" s="2"/>
      <c r="K3" s="3"/>
      <c r="L3" s="5"/>
      <c r="M3" s="5"/>
      <c r="N3" s="5"/>
      <c r="O3" s="5"/>
      <c r="P3" s="5"/>
      <c r="Q3" s="5"/>
      <c r="R3" s="5"/>
      <c r="S3" s="5"/>
      <c r="T3" s="5"/>
      <c r="U3" s="5"/>
    </row>
    <row r="4" spans="1:21" ht="12.75">
      <c r="A4" s="5"/>
      <c r="B4" s="5"/>
      <c r="C4" s="7" t="s">
        <v>4</v>
      </c>
      <c r="D4" s="5"/>
      <c r="E4" s="5"/>
      <c r="F4" s="5"/>
      <c r="G4" s="5"/>
      <c r="H4" s="2" t="s">
        <v>5</v>
      </c>
      <c r="I4" s="3" t="str">
        <f>'[2]Tytuł'!$G$14</f>
        <v>25-27.02.2012</v>
      </c>
      <c r="J4" s="2"/>
      <c r="K4" s="3"/>
      <c r="L4" s="5"/>
      <c r="M4" s="5"/>
      <c r="N4" s="5"/>
      <c r="O4" s="5"/>
      <c r="P4" s="5"/>
      <c r="Q4" s="5"/>
      <c r="R4" s="5"/>
      <c r="S4" s="5"/>
      <c r="T4" s="5"/>
      <c r="U4" s="5"/>
    </row>
    <row r="5" spans="1:21" ht="12.75" customHeight="1">
      <c r="A5" s="5"/>
      <c r="B5" s="5"/>
      <c r="C5" s="5"/>
      <c r="D5" s="5"/>
      <c r="E5" s="5"/>
      <c r="F5" s="5"/>
      <c r="G5" s="5"/>
      <c r="H5" s="5"/>
      <c r="I5" s="5"/>
      <c r="J5" s="5"/>
      <c r="K5" s="5"/>
      <c r="L5" s="5"/>
      <c r="M5" s="5"/>
      <c r="N5" s="5"/>
      <c r="O5" s="5"/>
      <c r="P5" s="5"/>
      <c r="Q5" s="5"/>
      <c r="R5" s="5"/>
      <c r="S5" s="5"/>
      <c r="T5" s="5"/>
      <c r="U5" s="5"/>
    </row>
    <row r="6" spans="1:21" ht="9.75" customHeight="1">
      <c r="A6" s="10"/>
      <c r="B6" s="11" t="s">
        <v>7</v>
      </c>
      <c r="C6" s="11" t="s">
        <v>8</v>
      </c>
      <c r="D6" s="11" t="s">
        <v>9</v>
      </c>
      <c r="E6" s="10" t="s">
        <v>10</v>
      </c>
      <c r="F6" s="10"/>
      <c r="G6" s="11" t="s">
        <v>11</v>
      </c>
      <c r="H6" s="10"/>
      <c r="I6" s="11" t="s">
        <v>12</v>
      </c>
      <c r="J6" s="11"/>
      <c r="K6" s="11" t="s">
        <v>15</v>
      </c>
      <c r="L6" s="11"/>
      <c r="M6" s="11" t="s">
        <v>35</v>
      </c>
      <c r="N6" s="11"/>
      <c r="O6" s="11" t="s">
        <v>36</v>
      </c>
      <c r="P6" s="10"/>
      <c r="R6" s="5"/>
      <c r="S6" s="5"/>
      <c r="T6" s="5"/>
      <c r="U6" s="5"/>
    </row>
    <row r="7" spans="1:21" ht="6" customHeight="1">
      <c r="A7" s="12"/>
      <c r="B7" s="5"/>
      <c r="C7" s="5"/>
      <c r="D7" s="5"/>
      <c r="E7" s="5"/>
      <c r="F7" s="5"/>
      <c r="G7" s="5"/>
      <c r="H7" s="5"/>
      <c r="I7" s="5"/>
      <c r="J7" s="5"/>
      <c r="K7" s="5"/>
      <c r="L7" s="5"/>
      <c r="M7" s="5"/>
      <c r="N7" s="5"/>
      <c r="O7" s="5"/>
      <c r="P7" s="5"/>
      <c r="Q7" s="5"/>
      <c r="R7" s="13"/>
      <c r="S7" s="5"/>
      <c r="T7" s="5"/>
      <c r="U7" s="5"/>
    </row>
    <row r="8" spans="1:21" ht="12" customHeight="1">
      <c r="A8" s="14">
        <v>1</v>
      </c>
      <c r="B8" s="15">
        <f>IF($D8="","",VLOOKUP($D8,'[2]Lista TG(S)'!$A$9:$J$72,7))</f>
        <v>0</v>
      </c>
      <c r="C8" s="15">
        <f>IF($D8="","",VLOOKUP($D8,'[2]Lista TG(S)'!$A$9:$J$72,8))</f>
        <v>27</v>
      </c>
      <c r="D8" s="16">
        <v>1</v>
      </c>
      <c r="E8" s="17" t="str">
        <f>IF($D8="","",VLOOKUP($D8,'[2]Lista TG(S)'!$A$9:$J$72,10))</f>
        <v>MAKAL, Maja</v>
      </c>
      <c r="F8" s="18"/>
      <c r="G8" s="12" t="str">
        <f>IF($D8="","",VLOOKUP($D8,'[2]Lista TG(S)'!$A$9:$J$72,4))</f>
        <v>TT Stanley</v>
      </c>
      <c r="H8" s="5"/>
      <c r="I8" s="5"/>
      <c r="J8" s="5"/>
      <c r="K8" s="5"/>
      <c r="L8" s="5"/>
      <c r="M8" s="5"/>
      <c r="N8" s="5"/>
      <c r="O8" s="5"/>
      <c r="P8" s="5"/>
      <c r="Q8" s="5"/>
      <c r="R8" s="19" t="str">
        <f>IF($D8="","",VLOOKUP($D8,'[2]Lista TG(S)'!$A$9:$J$72,2))</f>
        <v>Makal</v>
      </c>
      <c r="S8" s="5"/>
      <c r="T8" s="5"/>
      <c r="U8" s="5"/>
    </row>
    <row r="9" spans="1:21" ht="12" customHeight="1">
      <c r="A9" s="20"/>
      <c r="B9" s="21"/>
      <c r="C9" s="21"/>
      <c r="D9" s="22"/>
      <c r="E9" s="23"/>
      <c r="F9" s="24"/>
      <c r="G9" s="25"/>
      <c r="H9" s="26" t="s">
        <v>16</v>
      </c>
      <c r="I9" s="27" t="str">
        <f>UPPER(IF(OR(H9="a",H9="as"),R8,IF(OR(H9="b",H9="bs"),R10,)))</f>
        <v>MAKAL</v>
      </c>
      <c r="J9" s="5"/>
      <c r="K9" s="5"/>
      <c r="L9" s="5"/>
      <c r="M9" s="5"/>
      <c r="N9" s="5"/>
      <c r="O9" s="5"/>
      <c r="P9" s="5"/>
      <c r="Q9" s="5"/>
      <c r="R9" s="19"/>
      <c r="S9" s="5"/>
      <c r="T9" s="5"/>
      <c r="U9" s="5"/>
    </row>
    <row r="10" spans="1:21" ht="12" customHeight="1">
      <c r="A10" s="30">
        <v>2</v>
      </c>
      <c r="B10" s="31">
        <f>IF($D10="","",VLOOKUP($D10,'[2]Lista TG(S)'!$A$9:$J$72,7))</f>
        <v>0</v>
      </c>
      <c r="C10" s="31">
        <f>IF($D10="","",VLOOKUP($D10,'[2]Lista TG(S)'!$A$9:$J$72,8))</f>
        <v>0</v>
      </c>
      <c r="D10" s="32">
        <v>10</v>
      </c>
      <c r="E10" s="33" t="str">
        <f>IF($D10="","",VLOOKUP($D10,'[2]Lista TG(S)'!$A$9:$J$72,10))</f>
        <v>BYE, </v>
      </c>
      <c r="F10" s="34"/>
      <c r="G10" s="35">
        <f>IF($D10="","",VLOOKUP($D10,'[2]Lista TG(S)'!$A$9:$J$72,4))</f>
        <v>0</v>
      </c>
      <c r="H10" s="36"/>
      <c r="I10" s="23"/>
      <c r="J10" s="37">
        <f>IF(OR(H9="a",H9="as"),D8,IF(OR(H9="b",H9="bs"),D10,))</f>
        <v>1</v>
      </c>
      <c r="K10" s="38">
        <f>IF(OR(H9="a",H9="as"),D10,IF(OR(H9="b",H9="bs"),D8,))</f>
        <v>10</v>
      </c>
      <c r="L10" s="5"/>
      <c r="M10" s="5"/>
      <c r="N10" s="5"/>
      <c r="O10" s="5"/>
      <c r="P10" s="5"/>
      <c r="Q10" s="5"/>
      <c r="R10" s="19" t="str">
        <f>IF($D10="","",VLOOKUP($D10,'[2]Lista TG(S)'!$A$9:$J$72,2))</f>
        <v>bye</v>
      </c>
      <c r="S10" s="5"/>
      <c r="T10" s="5"/>
      <c r="U10" s="5"/>
    </row>
    <row r="11" spans="1:21" ht="12" customHeight="1">
      <c r="A11" s="14"/>
      <c r="B11" s="39"/>
      <c r="C11" s="39"/>
      <c r="D11" s="40"/>
      <c r="E11" s="19"/>
      <c r="F11" s="5"/>
      <c r="G11" s="41"/>
      <c r="H11" s="42"/>
      <c r="I11" s="43"/>
      <c r="J11" s="44" t="s">
        <v>16</v>
      </c>
      <c r="K11" s="27" t="str">
        <f>UPPER(IF(OR(J11="a",J11="as"),I9,IF(OR(J11="b",J11="bs"),I13,)))</f>
        <v>MAKAL</v>
      </c>
      <c r="L11" s="5"/>
      <c r="M11" s="5"/>
      <c r="N11" s="5"/>
      <c r="O11" s="5"/>
      <c r="P11" s="5"/>
      <c r="Q11" s="5"/>
      <c r="R11" s="13"/>
      <c r="S11" s="5"/>
      <c r="T11" s="5"/>
      <c r="U11" s="5"/>
    </row>
    <row r="12" spans="1:21" ht="12" customHeight="1">
      <c r="A12" s="14">
        <v>3</v>
      </c>
      <c r="B12" s="40">
        <f>IF($D12="","",VLOOKUP($D12,'[2]Lista TG(S)'!$A$9:$J$72,7))</f>
        <v>0</v>
      </c>
      <c r="C12" s="40" t="str">
        <f>IF($D12="","",VLOOKUP($D12,'[2]Lista TG(S)'!$A$9:$J$72,8))</f>
        <v>nr</v>
      </c>
      <c r="D12" s="32">
        <v>6</v>
      </c>
      <c r="E12" s="19" t="str">
        <f>IF($D12="","",VLOOKUP($D12,'[2]Lista TG(S)'!$A$9:$J$72,10))</f>
        <v>FILIPECKA, Zuzanna</v>
      </c>
      <c r="F12" s="5"/>
      <c r="G12" s="41" t="str">
        <f>IF($D12="","",VLOOKUP($D12,'[2]Lista TG(S)'!$A$9:$J$72,4))</f>
        <v>NST</v>
      </c>
      <c r="H12" s="42"/>
      <c r="I12" s="43"/>
      <c r="J12" s="44"/>
      <c r="K12" s="23" t="s">
        <v>26</v>
      </c>
      <c r="L12" s="37">
        <f>IF(OR(J11="a",J11="as"),J10,IF(OR(J11="b",J11="bs"),J14,))</f>
        <v>1</v>
      </c>
      <c r="M12" s="38">
        <f>IF(OR(J11="a",J11="as"),J14,IF(OR(J11="b",J11="bs"),J10,))</f>
        <v>6</v>
      </c>
      <c r="N12" s="5"/>
      <c r="O12" s="5"/>
      <c r="P12" s="5"/>
      <c r="Q12" s="5"/>
      <c r="R12" s="19" t="str">
        <f>IF($D12="","",VLOOKUP($D12,'[2]Lista TG(S)'!$A$9:$J$72,2))</f>
        <v>Filipecka</v>
      </c>
      <c r="S12" s="5"/>
      <c r="T12" s="5"/>
      <c r="U12" s="5"/>
    </row>
    <row r="13" spans="1:21" ht="12" customHeight="1">
      <c r="A13" s="20"/>
      <c r="B13" s="21"/>
      <c r="C13" s="21"/>
      <c r="D13" s="22"/>
      <c r="E13" s="23"/>
      <c r="F13" s="24"/>
      <c r="G13" s="25"/>
      <c r="H13" s="26" t="s">
        <v>20</v>
      </c>
      <c r="I13" s="27" t="str">
        <f>UPPER(IF(OR(H13="a",H13="as"),R12,IF(OR(H13="b",H13="bs"),R14,)))</f>
        <v>FILIPECKA</v>
      </c>
      <c r="J13" s="36"/>
      <c r="K13" s="43"/>
      <c r="L13" s="44"/>
      <c r="M13" s="5"/>
      <c r="N13" s="5"/>
      <c r="O13" s="5"/>
      <c r="P13" s="5"/>
      <c r="Q13" s="5"/>
      <c r="R13" s="13"/>
      <c r="S13" s="5"/>
      <c r="T13" s="5"/>
      <c r="U13" s="5"/>
    </row>
    <row r="14" spans="1:21" ht="12" customHeight="1">
      <c r="A14" s="30">
        <v>4</v>
      </c>
      <c r="B14" s="31">
        <f>IF($D14="","",VLOOKUP($D14,'[2]Lista TG(S)'!$A$9:$J$72,7))</f>
        <v>0</v>
      </c>
      <c r="C14" s="31">
        <f>IF($D14="","",VLOOKUP($D14,'[2]Lista TG(S)'!$A$9:$J$72,8))</f>
        <v>0</v>
      </c>
      <c r="D14" s="32">
        <v>10</v>
      </c>
      <c r="E14" s="33" t="str">
        <f>IF($D14="","",VLOOKUP($D14,'[2]Lista TG(S)'!$A$9:$J$72,10))</f>
        <v>BYE, </v>
      </c>
      <c r="F14" s="34"/>
      <c r="G14" s="35">
        <f>IF($D14="","",VLOOKUP($D14,'[2]Lista TG(S)'!$A$9:$J$72,4))</f>
        <v>0</v>
      </c>
      <c r="H14" s="36"/>
      <c r="I14" s="19"/>
      <c r="J14" s="55">
        <f>IF(OR(H13="a",H13="as"),D12,IF(OR(H13="b",H13="bs"),D14,))</f>
        <v>6</v>
      </c>
      <c r="K14" s="64">
        <f>IF(OR(H13="a",H13="as"),D14,IF(OR(H13="b",H13="bs"),D12,))</f>
        <v>10</v>
      </c>
      <c r="L14" s="44"/>
      <c r="M14" s="5"/>
      <c r="N14" s="5"/>
      <c r="O14" s="5"/>
      <c r="P14" s="5"/>
      <c r="Q14" s="5"/>
      <c r="R14" s="19" t="str">
        <f>IF($D14="","",VLOOKUP($D14,'[2]Lista TG(S)'!$A$9:$J$72,2))</f>
        <v>bye</v>
      </c>
      <c r="S14" s="5"/>
      <c r="T14" s="5"/>
      <c r="U14" s="5"/>
    </row>
    <row r="15" spans="1:21" ht="12" customHeight="1">
      <c r="A15" s="14"/>
      <c r="B15" s="39"/>
      <c r="C15" s="39"/>
      <c r="D15" s="40"/>
      <c r="E15" s="19"/>
      <c r="F15" s="5"/>
      <c r="G15" s="41"/>
      <c r="H15" s="42"/>
      <c r="I15" s="5"/>
      <c r="J15" s="42"/>
      <c r="K15" s="43"/>
      <c r="L15" s="44" t="s">
        <v>16</v>
      </c>
      <c r="M15" s="27" t="str">
        <f>UPPER(IF(OR(L15="a",L15="as"),K11,IF(OR(L15="b",L15="bs"),K19,)))</f>
        <v>MAKAL</v>
      </c>
      <c r="N15" s="5"/>
      <c r="O15" s="5"/>
      <c r="P15" s="5"/>
      <c r="Q15" s="5"/>
      <c r="R15" s="13"/>
      <c r="S15" s="5"/>
      <c r="T15" s="5"/>
      <c r="U15" s="5"/>
    </row>
    <row r="16" spans="1:21" ht="12" customHeight="1">
      <c r="A16" s="14">
        <v>5</v>
      </c>
      <c r="B16" s="15">
        <f>IF($D16="","",VLOOKUP($D16,'[2]Lista TG(S)'!$A$9:$J$72,7))</f>
        <v>0</v>
      </c>
      <c r="C16" s="15">
        <f>IF($D16="","",VLOOKUP($D16,'[2]Lista TG(S)'!$A$9:$J$72,8))</f>
        <v>118</v>
      </c>
      <c r="D16" s="16">
        <v>4</v>
      </c>
      <c r="E16" s="17" t="str">
        <f>IF($D16="","",VLOOKUP($D16,'[2]Lista TG(S)'!$A$9:$J$72,10))</f>
        <v>HABRYCH, Martyna</v>
      </c>
      <c r="F16" s="18"/>
      <c r="G16" s="12" t="str">
        <f>IF($D16="","",VLOOKUP($D16,'[2]Lista TG(S)'!$A$9:$J$72,4))</f>
        <v>WTS DeSki</v>
      </c>
      <c r="H16" s="42"/>
      <c r="I16" s="5"/>
      <c r="J16" s="42"/>
      <c r="K16" s="43"/>
      <c r="L16" s="44"/>
      <c r="M16" s="23" t="s">
        <v>26</v>
      </c>
      <c r="N16" s="37">
        <f>IF(OR(L15="a",L15="as"),L12,IF(OR(L15="b",L15="bs"),L20,))</f>
        <v>1</v>
      </c>
      <c r="O16" s="38">
        <f>IF(OR(L15="a",L15="as"),L20,IF(OR(L15="b",L15="bs"),L12,))</f>
        <v>4</v>
      </c>
      <c r="P16" s="5"/>
      <c r="Q16" s="5"/>
      <c r="R16" s="19" t="str">
        <f>IF($D16="","",VLOOKUP($D16,'[2]Lista TG(S)'!$A$9:$J$72,2))</f>
        <v>Habrych</v>
      </c>
      <c r="S16" s="5"/>
      <c r="T16" s="5"/>
      <c r="U16" s="5"/>
    </row>
    <row r="17" spans="1:21" ht="12" customHeight="1">
      <c r="A17" s="20"/>
      <c r="B17" s="21"/>
      <c r="C17" s="21"/>
      <c r="D17" s="22"/>
      <c r="E17" s="23"/>
      <c r="F17" s="24"/>
      <c r="G17" s="25"/>
      <c r="H17" s="26" t="s">
        <v>16</v>
      </c>
      <c r="I17" s="27" t="str">
        <f>UPPER(IF(OR(H17="a",H17="as"),R16,IF(OR(H17="b",H17="bs"),R18,)))</f>
        <v>HABRYCH</v>
      </c>
      <c r="J17" s="42"/>
      <c r="K17" s="43"/>
      <c r="L17" s="44"/>
      <c r="M17" s="43"/>
      <c r="N17" s="49"/>
      <c r="O17" s="5"/>
      <c r="P17" s="5"/>
      <c r="Q17" s="5"/>
      <c r="R17" s="13"/>
      <c r="S17" s="5"/>
      <c r="T17" s="5"/>
      <c r="U17" s="5"/>
    </row>
    <row r="18" spans="1:21" ht="12" customHeight="1">
      <c r="A18" s="30">
        <v>6</v>
      </c>
      <c r="B18" s="31">
        <f>IF($D18="","",VLOOKUP($D18,'[2]Lista TG(S)'!$A$9:$J$72,7))</f>
        <v>0</v>
      </c>
      <c r="C18" s="31">
        <f>IF($D18="","",VLOOKUP($D18,'[2]Lista TG(S)'!$A$9:$J$72,8))</f>
        <v>0</v>
      </c>
      <c r="D18" s="32">
        <v>10</v>
      </c>
      <c r="E18" s="33" t="str">
        <f>IF($D18="","",VLOOKUP($D18,'[2]Lista TG(S)'!$A$9:$J$72,10))</f>
        <v>BYE, </v>
      </c>
      <c r="F18" s="34"/>
      <c r="G18" s="35">
        <f>IF($D18="","",VLOOKUP($D18,'[2]Lista TG(S)'!$A$9:$J$72,4))</f>
        <v>0</v>
      </c>
      <c r="H18" s="36"/>
      <c r="I18" s="23"/>
      <c r="J18" s="37">
        <f>IF(OR(H17="a",H17="as"),D16,IF(OR(H17="b",H17="bs"),D18,))</f>
        <v>4</v>
      </c>
      <c r="K18" s="38">
        <f>IF(OR(H17="a",H17="as"),D18,IF(OR(H17="b",H17="bs"),D16,))</f>
        <v>10</v>
      </c>
      <c r="L18" s="44"/>
      <c r="M18" s="43"/>
      <c r="N18" s="49"/>
      <c r="O18" s="5"/>
      <c r="P18" s="5"/>
      <c r="Q18" s="5"/>
      <c r="R18" s="19" t="str">
        <f>IF($D18="","",VLOOKUP($D18,'[2]Lista TG(S)'!$A$9:$J$72,2))</f>
        <v>bye</v>
      </c>
      <c r="S18" s="5"/>
      <c r="T18" s="5"/>
      <c r="U18" s="5"/>
    </row>
    <row r="19" spans="1:21" ht="12" customHeight="1">
      <c r="A19" s="14"/>
      <c r="B19" s="39"/>
      <c r="C19" s="39"/>
      <c r="D19" s="40"/>
      <c r="E19" s="19"/>
      <c r="F19" s="5"/>
      <c r="G19" s="41"/>
      <c r="H19" s="42"/>
      <c r="I19" s="43"/>
      <c r="J19" s="44" t="s">
        <v>16</v>
      </c>
      <c r="K19" s="27" t="str">
        <f>UPPER(IF(OR(J19="a",J19="as"),I17,IF(OR(J19="b",J19="bs"),I21,)))</f>
        <v>HABRYCH</v>
      </c>
      <c r="L19" s="36"/>
      <c r="M19" s="43"/>
      <c r="N19" s="49"/>
      <c r="O19" s="5"/>
      <c r="P19" s="5"/>
      <c r="Q19" s="5"/>
      <c r="R19" s="13"/>
      <c r="S19" s="5"/>
      <c r="T19" s="5"/>
      <c r="U19" s="5"/>
    </row>
    <row r="20" spans="1:21" ht="12" customHeight="1">
      <c r="A20" s="14">
        <v>7</v>
      </c>
      <c r="B20" s="40">
        <f>IF($D20="","",VLOOKUP($D20,'[2]Lista TG(S)'!$A$9:$J$72,7))</f>
        <v>0</v>
      </c>
      <c r="C20" s="40">
        <f>IF($D20="","",VLOOKUP($D20,'[2]Lista TG(S)'!$A$9:$J$72,8))</f>
        <v>123</v>
      </c>
      <c r="D20" s="32">
        <v>5</v>
      </c>
      <c r="E20" s="19" t="str">
        <f>IF($D20="","",VLOOKUP($D20,'[2]Lista TG(S)'!$A$9:$J$72,10))</f>
        <v>SZYNKOWSKA, Martyna</v>
      </c>
      <c r="F20" s="5"/>
      <c r="G20" s="41" t="str">
        <f>IF($D20="","",VLOOKUP($D20,'[2]Lista TG(S)'!$A$9:$J$72,4))</f>
        <v>KS Baza Mrągowo</v>
      </c>
      <c r="H20" s="42"/>
      <c r="I20" s="43"/>
      <c r="J20" s="44"/>
      <c r="K20" s="19" t="s">
        <v>66</v>
      </c>
      <c r="L20" s="55">
        <f>IF(OR(J19="a",J19="as"),J18,IF(OR(J19="b",J19="bs"),J22,))</f>
        <v>4</v>
      </c>
      <c r="M20" s="64">
        <f>IF(OR(J19="a",J19="as"),J22,IF(OR(J19="b",J19="bs"),J18,))</f>
        <v>5</v>
      </c>
      <c r="N20" s="49"/>
      <c r="O20" s="5"/>
      <c r="P20" s="5"/>
      <c r="Q20" s="5"/>
      <c r="R20" s="19" t="str">
        <f>IF($D20="","",VLOOKUP($D20,'[2]Lista TG(S)'!$A$9:$J$72,2))</f>
        <v>Szynkowska</v>
      </c>
      <c r="S20" s="5"/>
      <c r="T20" s="5"/>
      <c r="U20" s="5"/>
    </row>
    <row r="21" spans="1:21" ht="12" customHeight="1">
      <c r="A21" s="20"/>
      <c r="B21" s="21"/>
      <c r="C21" s="21"/>
      <c r="D21" s="22"/>
      <c r="E21" s="23"/>
      <c r="F21" s="24"/>
      <c r="G21" s="25"/>
      <c r="H21" s="26" t="s">
        <v>20</v>
      </c>
      <c r="I21" s="27" t="str">
        <f>UPPER(IF(OR(H21="a",H21="as"),R20,IF(OR(H21="b",H21="bs"),R22,)))</f>
        <v>SZYNKOWSKA</v>
      </c>
      <c r="J21" s="36"/>
      <c r="K21" s="5"/>
      <c r="L21" s="42"/>
      <c r="M21" s="43"/>
      <c r="N21" s="49"/>
      <c r="O21" s="5"/>
      <c r="P21" s="5"/>
      <c r="Q21" s="5"/>
      <c r="R21" s="13"/>
      <c r="S21" s="5"/>
      <c r="T21" s="5"/>
      <c r="U21" s="5"/>
    </row>
    <row r="22" spans="1:21" ht="12" customHeight="1">
      <c r="A22" s="131">
        <v>8</v>
      </c>
      <c r="B22" s="31">
        <f>IF($D22="","",VLOOKUP($D22,'[2]Lista TG(S)'!$A$9:$J$72,7))</f>
        <v>0</v>
      </c>
      <c r="C22" s="31">
        <f>IF($D22="","",VLOOKUP($D22,'[2]Lista TG(S)'!$A$9:$J$72,8))</f>
        <v>0</v>
      </c>
      <c r="D22" s="32">
        <v>10</v>
      </c>
      <c r="E22" s="33" t="str">
        <f>IF($D22="","",VLOOKUP($D22,'[2]Lista TG(S)'!$A$9:$J$72,10))</f>
        <v>BYE, </v>
      </c>
      <c r="F22" s="132"/>
      <c r="G22" s="35">
        <f>IF($D22="","",VLOOKUP($D22,'[2]Lista TG(S)'!$A$9:$J$72,4))</f>
        <v>0</v>
      </c>
      <c r="H22" s="36"/>
      <c r="I22" s="19"/>
      <c r="J22" s="55">
        <f>IF(OR(H21="a",H21="as"),D20,IF(OR(H21="b",H21="bs"),D22,))</f>
        <v>5</v>
      </c>
      <c r="K22" s="64">
        <f>IF(OR(H21="a",H21="as"),D22,IF(OR(H21="b",H21="bs"),D20,))</f>
        <v>10</v>
      </c>
      <c r="L22" s="42"/>
      <c r="M22" s="43"/>
      <c r="N22" s="49"/>
      <c r="O22" s="5"/>
      <c r="P22" s="5"/>
      <c r="Q22" s="5"/>
      <c r="R22" s="19" t="str">
        <f>IF($D22="","",VLOOKUP($D22,'[2]Lista TG(S)'!$A$9:$J$72,2))</f>
        <v>bye</v>
      </c>
      <c r="S22" s="5"/>
      <c r="T22" s="5"/>
      <c r="U22" s="5"/>
    </row>
    <row r="23" spans="1:21" ht="12" customHeight="1">
      <c r="A23" s="14"/>
      <c r="B23" s="39"/>
      <c r="C23" s="39"/>
      <c r="D23" s="40"/>
      <c r="E23" s="19"/>
      <c r="F23" s="5"/>
      <c r="G23" s="41"/>
      <c r="H23" s="42"/>
      <c r="I23" s="5"/>
      <c r="J23" s="42"/>
      <c r="K23" s="54"/>
      <c r="L23" s="42"/>
      <c r="M23" s="43"/>
      <c r="N23" s="44" t="s">
        <v>18</v>
      </c>
      <c r="O23" s="27" t="str">
        <f>UPPER(IF(OR(N23="a",N23="as"),M15,IF(OR(N23="b",N23="bs"),M31,)))</f>
        <v>RAVENSDALE</v>
      </c>
      <c r="P23" s="5"/>
      <c r="Q23" s="5"/>
      <c r="R23" s="13"/>
      <c r="S23" s="5"/>
      <c r="T23" s="5"/>
      <c r="U23" s="5"/>
    </row>
    <row r="24" spans="1:21" ht="12" customHeight="1">
      <c r="A24" s="133">
        <v>9</v>
      </c>
      <c r="B24" s="40">
        <f>IF($D24="","",VLOOKUP($D24,'[2]Lista TG(S)'!$A$9:$J$72,7))</f>
        <v>0</v>
      </c>
      <c r="C24" s="40" t="str">
        <f>IF($D24="","",VLOOKUP($D24,'[2]Lista TG(S)'!$A$9:$J$72,8))</f>
        <v>nr</v>
      </c>
      <c r="D24" s="32">
        <v>8</v>
      </c>
      <c r="E24" s="19" t="str">
        <f>IF($D24="","",VLOOKUP($D24,'[2]Lista TG(S)'!$A$9:$J$72,10))</f>
        <v>RAVENSDALE, Halina</v>
      </c>
      <c r="F24" s="115"/>
      <c r="G24" s="41" t="str">
        <f>IF($D24="","",VLOOKUP($D24,'[2]Lista TG(S)'!$A$9:$J$72,4))</f>
        <v>KS Warszawianka</v>
      </c>
      <c r="H24" s="42"/>
      <c r="I24" s="5"/>
      <c r="J24" s="42"/>
      <c r="K24" s="5"/>
      <c r="L24" s="42"/>
      <c r="M24" s="43"/>
      <c r="N24" s="49"/>
      <c r="O24" s="23" t="s">
        <v>24</v>
      </c>
      <c r="P24" s="55">
        <f>IF(OR(N23="a",N23="as"),N16,IF(OR(N23="b",N23="bs"),N32,))</f>
        <v>8</v>
      </c>
      <c r="Q24" s="64">
        <f>IF(OR(N23="a",N23="as"),N32,IF(OR(N23="b",N23="bs"),N16,))</f>
        <v>1</v>
      </c>
      <c r="R24" s="19" t="str">
        <f>IF($D24="","",VLOOKUP($D24,'[2]Lista TG(S)'!$A$9:$J$72,2))</f>
        <v>Ravensdale</v>
      </c>
      <c r="S24" s="5"/>
      <c r="T24" s="5"/>
      <c r="U24" s="5"/>
    </row>
    <row r="25" spans="1:21" ht="12" customHeight="1">
      <c r="A25" s="20"/>
      <c r="B25" s="21"/>
      <c r="C25" s="21"/>
      <c r="D25" s="22"/>
      <c r="E25" s="23"/>
      <c r="F25" s="24"/>
      <c r="G25" s="25"/>
      <c r="H25" s="26" t="s">
        <v>20</v>
      </c>
      <c r="I25" s="27" t="str">
        <f>UPPER(IF(OR(H25="a",H25="as"),R24,IF(OR(H25="b",H25="bs"),R26,)))</f>
        <v>RAVENSDALE</v>
      </c>
      <c r="J25" s="42"/>
      <c r="K25" s="5"/>
      <c r="L25" s="42"/>
      <c r="M25" s="43"/>
      <c r="N25" s="49"/>
      <c r="O25" s="43"/>
      <c r="P25" s="43"/>
      <c r="Q25" s="5"/>
      <c r="R25" s="13"/>
      <c r="S25" s="5"/>
      <c r="T25" s="5"/>
      <c r="U25" s="5"/>
    </row>
    <row r="26" spans="1:21" ht="12" customHeight="1">
      <c r="A26" s="30">
        <v>10</v>
      </c>
      <c r="B26" s="31">
        <f>IF($D26="","",VLOOKUP($D26,'[2]Lista TG(S)'!$A$9:$J$72,7))</f>
        <v>0</v>
      </c>
      <c r="C26" s="31" t="str">
        <f>IF($D26="","",VLOOKUP($D26,'[2]Lista TG(S)'!$A$9:$J$72,8))</f>
        <v>nr</v>
      </c>
      <c r="D26" s="32">
        <v>9</v>
      </c>
      <c r="E26" s="33" t="str">
        <f>IF($D26="","",VLOOKUP($D26,'[2]Lista TG(S)'!$A$9:$J$72,10))</f>
        <v>KOŚCIELSKA, Zofia</v>
      </c>
      <c r="F26" s="34"/>
      <c r="G26" s="35" t="str">
        <f>IF($D26="","",VLOOKUP($D26,'[2]Lista TG(S)'!$A$9:$J$72,4))</f>
        <v>Sporteum</v>
      </c>
      <c r="H26" s="36"/>
      <c r="I26" s="23" t="s">
        <v>26</v>
      </c>
      <c r="J26" s="37">
        <f>IF(OR(H25="a",H25="as"),D24,IF(OR(H25="b",H25="bs"),D26,))</f>
        <v>8</v>
      </c>
      <c r="K26" s="38">
        <f>IF(OR(H25="a",H25="as"),D26,IF(OR(H25="b",H25="bs"),D24,))</f>
        <v>9</v>
      </c>
      <c r="L26" s="42"/>
      <c r="M26" s="43"/>
      <c r="N26" s="49"/>
      <c r="O26" s="43"/>
      <c r="P26" s="43"/>
      <c r="Q26" s="5"/>
      <c r="R26" s="19" t="str">
        <f>IF($D26="","",VLOOKUP($D26,'[2]Lista TG(S)'!$A$9:$J$72,2))</f>
        <v>Kościelska</v>
      </c>
      <c r="S26" s="5"/>
      <c r="T26" s="5"/>
      <c r="U26" s="5"/>
    </row>
    <row r="27" spans="1:21" ht="12" customHeight="1">
      <c r="A27" s="14"/>
      <c r="B27" s="39"/>
      <c r="C27" s="39"/>
      <c r="D27" s="40"/>
      <c r="E27" s="19"/>
      <c r="F27" s="5"/>
      <c r="G27" s="41"/>
      <c r="H27" s="42"/>
      <c r="I27" s="43"/>
      <c r="J27" s="44" t="s">
        <v>20</v>
      </c>
      <c r="K27" s="27" t="str">
        <f>UPPER(IF(OR(J27="a",J27="as"),I25,IF(OR(J27="b",J27="bs"),I29,)))</f>
        <v>RAVENSDALE</v>
      </c>
      <c r="L27" s="42"/>
      <c r="M27" s="43"/>
      <c r="N27" s="49"/>
      <c r="O27" s="43"/>
      <c r="P27" s="43"/>
      <c r="Q27" s="5"/>
      <c r="R27" s="13"/>
      <c r="S27" s="5"/>
      <c r="T27" s="5"/>
      <c r="U27" s="5"/>
    </row>
    <row r="28" spans="1:21" ht="12" customHeight="1">
      <c r="A28" s="14">
        <v>11</v>
      </c>
      <c r="B28" s="40">
        <f>IF($D28="","",VLOOKUP($D28,'[2]Lista TG(S)'!$A$9:$J$72,7))</f>
        <v>0</v>
      </c>
      <c r="C28" s="40">
        <f>IF($D28="","",VLOOKUP($D28,'[2]Lista TG(S)'!$A$9:$J$72,8))</f>
        <v>0</v>
      </c>
      <c r="D28" s="32">
        <v>10</v>
      </c>
      <c r="E28" s="19" t="str">
        <f>IF($D28="","",VLOOKUP($D28,'[2]Lista TG(S)'!$A$9:$J$72,10))</f>
        <v>BYE, </v>
      </c>
      <c r="F28" s="5"/>
      <c r="G28" s="41">
        <f>IF($D28="","",VLOOKUP($D28,'[2]Lista TG(S)'!$A$9:$J$72,4))</f>
        <v>0</v>
      </c>
      <c r="H28" s="42"/>
      <c r="I28" s="43"/>
      <c r="J28" s="44"/>
      <c r="K28" s="23" t="s">
        <v>31</v>
      </c>
      <c r="L28" s="37">
        <f>IF(OR(J27="a",J27="as"),J26,IF(OR(J27="b",J27="bs"),J30,))</f>
        <v>8</v>
      </c>
      <c r="M28" s="38">
        <f>IF(OR(J27="a",J27="as"),J30,IF(OR(J27="b",J27="bs"),J26,))</f>
        <v>3</v>
      </c>
      <c r="N28" s="49"/>
      <c r="O28" s="43"/>
      <c r="P28" s="43"/>
      <c r="Q28" s="5"/>
      <c r="R28" s="19" t="str">
        <f>IF($D28="","",VLOOKUP($D28,'[2]Lista TG(S)'!$A$9:$J$72,2))</f>
        <v>bye</v>
      </c>
      <c r="S28" s="5"/>
      <c r="T28" s="5"/>
      <c r="U28" s="5"/>
    </row>
    <row r="29" spans="1:21" ht="12" customHeight="1">
      <c r="A29" s="20"/>
      <c r="B29" s="21"/>
      <c r="C29" s="21"/>
      <c r="D29" s="22"/>
      <c r="E29" s="23"/>
      <c r="F29" s="24"/>
      <c r="G29" s="25"/>
      <c r="H29" s="26" t="s">
        <v>22</v>
      </c>
      <c r="I29" s="27" t="str">
        <f>UPPER(IF(OR(H29="a",H29="as"),R28,IF(OR(H29="b",H29="bs"),R30,)))</f>
        <v>JELEŃ</v>
      </c>
      <c r="J29" s="36"/>
      <c r="K29" s="43"/>
      <c r="L29" s="44"/>
      <c r="M29" s="43"/>
      <c r="N29" s="49"/>
      <c r="O29" s="43"/>
      <c r="P29" s="43"/>
      <c r="Q29" s="5"/>
      <c r="R29" s="13"/>
      <c r="S29" s="5"/>
      <c r="T29" s="5"/>
      <c r="U29" s="5"/>
    </row>
    <row r="30" spans="1:21" ht="12" customHeight="1">
      <c r="A30" s="30">
        <v>12</v>
      </c>
      <c r="B30" s="50">
        <f>IF($D30="","",VLOOKUP($D30,'[2]Lista TG(S)'!$A$9:$J$72,7))</f>
        <v>0</v>
      </c>
      <c r="C30" s="50">
        <f>IF($D30="","",VLOOKUP($D30,'[2]Lista TG(S)'!$A$9:$J$72,8))</f>
        <v>67</v>
      </c>
      <c r="D30" s="16">
        <v>3</v>
      </c>
      <c r="E30" s="51" t="str">
        <f>IF($D30="","",VLOOKUP($D30,'[2]Lista TG(S)'!$A$9:$J$72,10))</f>
        <v>JELEŃ, Aleksandra</v>
      </c>
      <c r="F30" s="52"/>
      <c r="G30" s="53" t="str">
        <f>IF($D30="","",VLOOKUP($D30,'[2]Lista TG(S)'!$A$9:$J$72,4))</f>
        <v>WKT Mera</v>
      </c>
      <c r="H30" s="36"/>
      <c r="I30" s="19"/>
      <c r="J30" s="55">
        <f>IF(OR(H29="a",H29="as"),D28,IF(OR(H29="b",H29="bs"),D30,))</f>
        <v>3</v>
      </c>
      <c r="K30" s="64">
        <f>IF(OR(H29="a",H29="as"),D30,IF(OR(H29="b",H29="bs"),D28,))</f>
        <v>10</v>
      </c>
      <c r="L30" s="44"/>
      <c r="M30" s="43"/>
      <c r="N30" s="49"/>
      <c r="O30" s="43"/>
      <c r="P30" s="43"/>
      <c r="Q30" s="5"/>
      <c r="R30" s="19" t="str">
        <f>IF($D30="","",VLOOKUP($D30,'[2]Lista TG(S)'!$A$9:$J$72,2))</f>
        <v>Jeleń</v>
      </c>
      <c r="S30" s="5"/>
      <c r="T30" s="5"/>
      <c r="U30" s="5"/>
    </row>
    <row r="31" spans="1:21" ht="12" customHeight="1">
      <c r="A31" s="14"/>
      <c r="B31" s="39"/>
      <c r="C31" s="39"/>
      <c r="D31" s="40"/>
      <c r="E31" s="19"/>
      <c r="F31" s="5"/>
      <c r="G31" s="41"/>
      <c r="H31" s="42"/>
      <c r="I31" s="5"/>
      <c r="J31" s="42"/>
      <c r="K31" s="43"/>
      <c r="L31" s="44" t="s">
        <v>20</v>
      </c>
      <c r="M31" s="27" t="str">
        <f>UPPER(IF(OR(L31="a",L31="as"),K27,IF(OR(L31="b",L31="bs"),K35,)))</f>
        <v>RAVENSDALE</v>
      </c>
      <c r="N31" s="56"/>
      <c r="O31" s="43"/>
      <c r="P31" s="43"/>
      <c r="Q31" s="5"/>
      <c r="R31" s="13"/>
      <c r="S31" s="5"/>
      <c r="T31" s="5"/>
      <c r="U31" s="5"/>
    </row>
    <row r="32" spans="1:21" ht="12" customHeight="1">
      <c r="A32" s="14">
        <v>13</v>
      </c>
      <c r="B32" s="40">
        <f>IF($D32="","",VLOOKUP($D32,'[2]Lista TG(S)'!$A$9:$J$72,7))</f>
        <v>0</v>
      </c>
      <c r="C32" s="40">
        <f>IF($D32="","",VLOOKUP($D32,'[2]Lista TG(S)'!$A$9:$J$72,8))</f>
        <v>0</v>
      </c>
      <c r="D32" s="134">
        <v>10</v>
      </c>
      <c r="E32" s="19" t="str">
        <f>IF($D32="","",VLOOKUP($D32,'[2]Lista TG(S)'!$A$9:$J$72,10))</f>
        <v>BYE, </v>
      </c>
      <c r="F32" s="5"/>
      <c r="G32" s="41">
        <f>IF($D32="","",VLOOKUP($D32,'[2]Lista TG(S)'!$A$9:$J$72,4))</f>
        <v>0</v>
      </c>
      <c r="H32" s="42"/>
      <c r="I32" s="5"/>
      <c r="J32" s="42"/>
      <c r="K32" s="43"/>
      <c r="L32" s="44"/>
      <c r="M32" s="19" t="s">
        <v>31</v>
      </c>
      <c r="N32" s="55">
        <f>IF(OR(L31="a",L31="as"),L28,IF(OR(L31="b",L31="bs"),L36,))</f>
        <v>8</v>
      </c>
      <c r="O32" s="64">
        <f>IF(OR(L31="a",L31="as"),L36,IF(OR(L31="b",L31="bs"),L28,))</f>
        <v>2</v>
      </c>
      <c r="P32" s="43"/>
      <c r="Q32" s="5"/>
      <c r="R32" s="19" t="str">
        <f>IF($D32="","",VLOOKUP($D32,'[2]Lista TG(S)'!$A$9:$J$72,2))</f>
        <v>bye</v>
      </c>
      <c r="S32" s="5"/>
      <c r="T32" s="5"/>
      <c r="U32" s="5"/>
    </row>
    <row r="33" spans="1:21" ht="12" customHeight="1">
      <c r="A33" s="20"/>
      <c r="B33" s="21"/>
      <c r="C33" s="21"/>
      <c r="D33" s="22"/>
      <c r="E33" s="23"/>
      <c r="F33" s="24"/>
      <c r="G33" s="25"/>
      <c r="H33" s="26" t="s">
        <v>18</v>
      </c>
      <c r="I33" s="27" t="str">
        <f>UPPER(IF(OR(H33="a",H33="as"),R32,IF(OR(H33="b",H33="bs"),R34,)))</f>
        <v>MAŃKOWSKA</v>
      </c>
      <c r="J33" s="42"/>
      <c r="K33" s="43"/>
      <c r="L33" s="44"/>
      <c r="M33" s="5"/>
      <c r="N33" s="5"/>
      <c r="O33" s="43"/>
      <c r="P33" s="43"/>
      <c r="Q33" s="5"/>
      <c r="R33" s="13"/>
      <c r="S33" s="5"/>
      <c r="T33" s="5"/>
      <c r="U33" s="5"/>
    </row>
    <row r="34" spans="1:21" ht="12" customHeight="1">
      <c r="A34" s="30">
        <v>14</v>
      </c>
      <c r="B34" s="31">
        <f>IF($D34="","",VLOOKUP($D34,'[2]Lista TG(S)'!$A$9:$J$72,7))</f>
        <v>0</v>
      </c>
      <c r="C34" s="31" t="str">
        <f>IF($D34="","",VLOOKUP($D34,'[2]Lista TG(S)'!$A$9:$J$72,8))</f>
        <v>nr</v>
      </c>
      <c r="D34" s="32">
        <v>7</v>
      </c>
      <c r="E34" s="33" t="str">
        <f>IF($D34="","",VLOOKUP($D34,'[2]Lista TG(S)'!$A$9:$J$72,10))</f>
        <v>MAŃKOWSKA, Nel</v>
      </c>
      <c r="F34" s="34"/>
      <c r="G34" s="35" t="str">
        <f>IF($D34="","",VLOOKUP($D34,'[2]Lista TG(S)'!$A$9:$J$72,4))</f>
        <v>KS Warszawianka</v>
      </c>
      <c r="H34" s="36"/>
      <c r="I34" s="23"/>
      <c r="J34" s="37">
        <f>IF(OR(H33="a",H33="as"),D32,IF(OR(H33="b",H33="bs"),D34,))</f>
        <v>7</v>
      </c>
      <c r="K34" s="38">
        <f>IF(OR(H33="a",H33="as"),D34,IF(OR(H33="b",H33="bs"),D32,))</f>
        <v>10</v>
      </c>
      <c r="L34" s="44"/>
      <c r="M34" s="5"/>
      <c r="N34" s="5"/>
      <c r="O34" s="43"/>
      <c r="P34" s="43"/>
      <c r="Q34" s="5"/>
      <c r="R34" s="19" t="str">
        <f>IF($D34="","",VLOOKUP($D34,'[2]Lista TG(S)'!$A$9:$J$72,2))</f>
        <v>Mańkowska</v>
      </c>
      <c r="S34" s="5"/>
      <c r="T34" s="5"/>
      <c r="U34" s="5"/>
    </row>
    <row r="35" spans="1:21" ht="12" customHeight="1">
      <c r="A35" s="14"/>
      <c r="B35" s="39"/>
      <c r="C35" s="39"/>
      <c r="D35" s="40"/>
      <c r="E35" s="19"/>
      <c r="F35" s="5"/>
      <c r="G35" s="41"/>
      <c r="H35" s="42"/>
      <c r="I35" s="43"/>
      <c r="J35" s="44" t="s">
        <v>22</v>
      </c>
      <c r="K35" s="27" t="str">
        <f>UPPER(IF(OR(J35="a",J35="as"),I33,IF(OR(J35="b",J35="bs"),I37,)))</f>
        <v>SZPEPELSKA</v>
      </c>
      <c r="L35" s="36"/>
      <c r="M35" s="5"/>
      <c r="N35" s="5"/>
      <c r="O35" s="43"/>
      <c r="P35" s="43"/>
      <c r="Q35" s="5"/>
      <c r="R35" s="13"/>
      <c r="S35" s="5"/>
      <c r="T35" s="5"/>
      <c r="U35" s="5"/>
    </row>
    <row r="36" spans="1:21" ht="12" customHeight="1">
      <c r="A36" s="14">
        <v>15</v>
      </c>
      <c r="B36" s="40">
        <f>IF($D36="","",VLOOKUP($D36,'[2]Lista TG(S)'!$A$9:$J$72,7))</f>
        <v>0</v>
      </c>
      <c r="C36" s="40">
        <f>IF($D36="","",VLOOKUP($D36,'[2]Lista TG(S)'!$A$9:$J$72,8))</f>
        <v>0</v>
      </c>
      <c r="D36" s="134">
        <v>10</v>
      </c>
      <c r="E36" s="19" t="str">
        <f>IF($D36="","",VLOOKUP($D36,'[2]Lista TG(S)'!$A$9:$J$72,10))</f>
        <v>BYE, </v>
      </c>
      <c r="F36" s="5"/>
      <c r="G36" s="41">
        <f>IF($D36="","",VLOOKUP($D36,'[2]Lista TG(S)'!$A$9:$J$72,4))</f>
        <v>0</v>
      </c>
      <c r="H36" s="42"/>
      <c r="I36" s="43"/>
      <c r="J36" s="44"/>
      <c r="K36" s="19" t="s">
        <v>67</v>
      </c>
      <c r="L36" s="55">
        <f>IF(OR(J35="a",J35="as"),J34,IF(OR(J35="b",J35="bs"),J38,))</f>
        <v>2</v>
      </c>
      <c r="M36" s="64">
        <f>IF(OR(J35="a",J35="as"),J38,IF(OR(J35="b",J35="bs"),J34,))</f>
        <v>7</v>
      </c>
      <c r="N36" s="5"/>
      <c r="O36" s="43"/>
      <c r="P36" s="43"/>
      <c r="Q36" s="5"/>
      <c r="R36" s="19" t="str">
        <f>IF($D36="","",VLOOKUP($D36,'[2]Lista TG(S)'!$A$9:$J$72,2))</f>
        <v>bye</v>
      </c>
      <c r="S36" s="5"/>
      <c r="T36" s="5"/>
      <c r="U36" s="5"/>
    </row>
    <row r="37" spans="1:21" ht="12" customHeight="1">
      <c r="A37" s="20"/>
      <c r="B37" s="21"/>
      <c r="C37" s="21"/>
      <c r="D37" s="22"/>
      <c r="E37" s="23"/>
      <c r="F37" s="24"/>
      <c r="G37" s="25"/>
      <c r="H37" s="26" t="s">
        <v>22</v>
      </c>
      <c r="I37" s="27" t="str">
        <f>UPPER(IF(OR(H37="a",H37="as"),R36,IF(OR(H37="b",H37="bs"),R38,)))</f>
        <v>SZPEPELSKA</v>
      </c>
      <c r="J37" s="36"/>
      <c r="K37" s="5"/>
      <c r="L37" s="42"/>
      <c r="M37" s="5"/>
      <c r="N37" s="5"/>
      <c r="O37" s="43"/>
      <c r="P37" s="43"/>
      <c r="Q37" s="5"/>
      <c r="R37" s="13"/>
      <c r="S37" s="5"/>
      <c r="T37" s="5"/>
      <c r="U37" s="5"/>
    </row>
    <row r="38" spans="1:21" ht="12" customHeight="1">
      <c r="A38" s="30">
        <v>16</v>
      </c>
      <c r="B38" s="50">
        <f>IF($D38="","",VLOOKUP($D38,'[2]Lista TG(S)'!$A$9:$J$72,7))</f>
        <v>0</v>
      </c>
      <c r="C38" s="50">
        <f>IF($D38="","",VLOOKUP($D38,'[2]Lista TG(S)'!$A$9:$J$72,8))</f>
        <v>44</v>
      </c>
      <c r="D38" s="16">
        <v>2</v>
      </c>
      <c r="E38" s="51" t="str">
        <f>IF($D38="","",VLOOKUP($D38,'[2]Lista TG(S)'!$A$9:$J$72,10))</f>
        <v>SZPEPELSKA, Anita</v>
      </c>
      <c r="F38" s="52"/>
      <c r="G38" s="53" t="str">
        <f>IF($D38="","",VLOOKUP($D38,'[2]Lista TG(S)'!$A$9:$J$72,4))</f>
        <v>Łomża UKS Return</v>
      </c>
      <c r="H38" s="57"/>
      <c r="I38" s="19"/>
      <c r="J38" s="55">
        <f>IF(OR(H37="a",H37="as"),D36,IF(OR(H37="b",H37="bs"),D38,))</f>
        <v>2</v>
      </c>
      <c r="K38" s="64">
        <f>IF(OR(H37="a",H37="as"),D38,IF(OR(H37="b",H37="bs"),D36,))</f>
        <v>10</v>
      </c>
      <c r="L38" s="42"/>
      <c r="M38" s="5"/>
      <c r="N38" s="5"/>
      <c r="O38" s="43"/>
      <c r="P38" s="43"/>
      <c r="Q38" s="5"/>
      <c r="R38" s="19" t="str">
        <f>IF($D38="","",VLOOKUP($D38,'[2]Lista TG(S)'!$A$9:$J$72,2))</f>
        <v>Szpepelska</v>
      </c>
      <c r="S38" s="5"/>
      <c r="T38" s="5"/>
      <c r="U38" s="5"/>
    </row>
    <row r="39" spans="1:21" ht="12" customHeight="1">
      <c r="A39" s="107"/>
      <c r="B39" s="79"/>
      <c r="C39" s="79"/>
      <c r="D39" s="116"/>
      <c r="E39" s="62"/>
      <c r="F39" s="43"/>
      <c r="G39" s="135"/>
      <c r="H39" s="61"/>
      <c r="I39" s="62"/>
      <c r="J39" s="61"/>
      <c r="K39" s="43"/>
      <c r="L39" s="61"/>
      <c r="M39" s="43"/>
      <c r="N39" s="43"/>
      <c r="O39" s="43"/>
      <c r="P39" s="43"/>
      <c r="Q39" s="43"/>
      <c r="R39" s="62"/>
      <c r="S39" s="43"/>
      <c r="T39" s="43"/>
      <c r="U39" s="5"/>
    </row>
    <row r="40" spans="1:21" ht="12" customHeight="1">
      <c r="A40" s="107"/>
      <c r="B40" s="136"/>
      <c r="C40" s="136"/>
      <c r="D40" s="79"/>
      <c r="E40" s="62"/>
      <c r="F40" s="43"/>
      <c r="G40" s="135"/>
      <c r="H40" s="61"/>
      <c r="I40" s="43"/>
      <c r="J40" s="61"/>
      <c r="K40" s="60"/>
      <c r="L40" s="61"/>
      <c r="M40" s="43"/>
      <c r="N40" s="43"/>
      <c r="O40" s="43"/>
      <c r="P40" s="43"/>
      <c r="Q40" s="43"/>
      <c r="R40" s="137"/>
      <c r="S40" s="43"/>
      <c r="T40" s="43"/>
      <c r="U40" s="5"/>
    </row>
    <row r="41" spans="1:21" ht="12" customHeight="1">
      <c r="A41" s="107"/>
      <c r="B41" s="79"/>
      <c r="C41" s="79"/>
      <c r="D41" s="116"/>
      <c r="E41" s="62"/>
      <c r="F41" s="43"/>
      <c r="G41" s="135"/>
      <c r="H41" s="61"/>
      <c r="I41" s="43"/>
      <c r="J41" s="61"/>
      <c r="K41" s="62"/>
      <c r="L41" s="61"/>
      <c r="M41" s="43"/>
      <c r="N41" s="43"/>
      <c r="O41" s="43"/>
      <c r="P41" s="43"/>
      <c r="Q41" s="43"/>
      <c r="R41" s="62"/>
      <c r="S41" s="43"/>
      <c r="T41" s="43"/>
      <c r="U41" s="5"/>
    </row>
    <row r="42" spans="1:21" ht="12" customHeight="1">
      <c r="A42" s="107"/>
      <c r="B42" s="136"/>
      <c r="C42" s="136"/>
      <c r="D42" s="79"/>
      <c r="E42" s="62"/>
      <c r="F42" s="43"/>
      <c r="G42" s="135"/>
      <c r="H42" s="61"/>
      <c r="I42" s="60"/>
      <c r="J42" s="61"/>
      <c r="K42" s="43"/>
      <c r="L42" s="61"/>
      <c r="M42" s="43"/>
      <c r="N42" s="43"/>
      <c r="O42" s="43"/>
      <c r="P42" s="43"/>
      <c r="Q42" s="43"/>
      <c r="R42" s="137"/>
      <c r="S42" s="43"/>
      <c r="T42" s="43"/>
      <c r="U42" s="5"/>
    </row>
    <row r="43" spans="1:21" ht="12" customHeight="1">
      <c r="A43" s="107"/>
      <c r="B43" s="79"/>
      <c r="C43" s="79"/>
      <c r="D43" s="116"/>
      <c r="E43" s="62"/>
      <c r="F43" s="43"/>
      <c r="G43" s="135"/>
      <c r="H43" s="61"/>
      <c r="I43" s="62"/>
      <c r="J43" s="61"/>
      <c r="K43" s="43"/>
      <c r="L43" s="61"/>
      <c r="M43" s="43"/>
      <c r="N43" s="43"/>
      <c r="O43" s="43"/>
      <c r="P43" s="43"/>
      <c r="Q43" s="43"/>
      <c r="R43" s="62"/>
      <c r="S43" s="43"/>
      <c r="T43" s="43"/>
      <c r="U43" s="5"/>
    </row>
    <row r="44" spans="1:21" ht="12" customHeight="1">
      <c r="A44" s="107"/>
      <c r="B44" s="136"/>
      <c r="C44" s="136"/>
      <c r="D44" s="79"/>
      <c r="E44" s="62"/>
      <c r="F44" s="43"/>
      <c r="G44" s="135"/>
      <c r="H44" s="61"/>
      <c r="I44" s="43"/>
      <c r="J44" s="61" t="s">
        <v>68</v>
      </c>
      <c r="K44" s="43"/>
      <c r="L44" s="61"/>
      <c r="M44" s="60"/>
      <c r="N44" s="43"/>
      <c r="O44" s="43"/>
      <c r="P44" s="43"/>
      <c r="Q44" s="43"/>
      <c r="R44" s="137"/>
      <c r="S44" s="43"/>
      <c r="T44" s="43"/>
      <c r="U44" s="5"/>
    </row>
    <row r="45" spans="1:21" ht="12" customHeight="1">
      <c r="A45" s="107"/>
      <c r="B45" s="79"/>
      <c r="C45" s="79"/>
      <c r="D45" s="116"/>
      <c r="E45" s="62"/>
      <c r="F45" s="43"/>
      <c r="G45" s="135"/>
      <c r="H45" s="61"/>
      <c r="I45" s="43"/>
      <c r="J45" s="61"/>
      <c r="K45" s="43"/>
      <c r="L45" s="61"/>
      <c r="M45" s="62"/>
      <c r="N45" s="43"/>
      <c r="O45" s="43"/>
      <c r="P45" s="43"/>
      <c r="Q45" s="43"/>
      <c r="R45" s="62"/>
      <c r="S45" s="43"/>
      <c r="T45" s="43"/>
      <c r="U45" s="5"/>
    </row>
    <row r="46" spans="1:21" ht="12" customHeight="1">
      <c r="A46" s="107"/>
      <c r="B46" s="136"/>
      <c r="C46" s="136"/>
      <c r="D46" s="79"/>
      <c r="E46" s="62"/>
      <c r="F46" s="43"/>
      <c r="G46" s="135"/>
      <c r="H46" s="61"/>
      <c r="I46" s="60"/>
      <c r="J46" s="61"/>
      <c r="K46" s="43"/>
      <c r="L46" s="61"/>
      <c r="M46" s="43"/>
      <c r="N46" s="43"/>
      <c r="O46" s="43"/>
      <c r="P46" s="43"/>
      <c r="Q46" s="43"/>
      <c r="R46" s="137"/>
      <c r="S46" s="43"/>
      <c r="T46" s="43"/>
      <c r="U46" s="5"/>
    </row>
    <row r="47" spans="1:21" ht="12" customHeight="1">
      <c r="A47" s="107"/>
      <c r="B47" s="79"/>
      <c r="C47" s="79"/>
      <c r="D47" s="116"/>
      <c r="E47" s="62"/>
      <c r="F47" s="43"/>
      <c r="G47" s="135"/>
      <c r="H47" s="61"/>
      <c r="I47" s="62"/>
      <c r="J47" s="61"/>
      <c r="K47" s="43"/>
      <c r="L47" s="61"/>
      <c r="M47" s="43"/>
      <c r="N47" s="43"/>
      <c r="O47" s="43"/>
      <c r="P47" s="43"/>
      <c r="Q47" s="43"/>
      <c r="R47" s="62"/>
      <c r="S47" s="43"/>
      <c r="T47" s="43"/>
      <c r="U47" s="5"/>
    </row>
    <row r="48" spans="1:21" ht="12" customHeight="1">
      <c r="A48" s="107"/>
      <c r="B48" s="136"/>
      <c r="C48" s="136"/>
      <c r="D48" s="79"/>
      <c r="E48" s="62"/>
      <c r="F48" s="43"/>
      <c r="G48" s="135"/>
      <c r="H48" s="61"/>
      <c r="I48" s="43"/>
      <c r="J48" s="61"/>
      <c r="K48" s="60"/>
      <c r="L48" s="61"/>
      <c r="M48" s="43"/>
      <c r="N48" s="43"/>
      <c r="O48" s="43"/>
      <c r="P48" s="43"/>
      <c r="Q48" s="43"/>
      <c r="R48" s="137"/>
      <c r="S48" s="43"/>
      <c r="T48" s="43"/>
      <c r="U48" s="5"/>
    </row>
    <row r="49" spans="1:21" ht="12" customHeight="1">
      <c r="A49" s="107"/>
      <c r="B49" s="79"/>
      <c r="C49" s="79"/>
      <c r="D49" s="116"/>
      <c r="E49" s="62"/>
      <c r="F49" s="43"/>
      <c r="G49" s="135"/>
      <c r="H49" s="61"/>
      <c r="I49" s="43"/>
      <c r="J49" s="61"/>
      <c r="K49" s="62"/>
      <c r="L49" s="61"/>
      <c r="M49" s="43"/>
      <c r="N49" s="43"/>
      <c r="O49" s="43"/>
      <c r="P49" s="43"/>
      <c r="Q49" s="43"/>
      <c r="R49" s="62"/>
      <c r="S49" s="43"/>
      <c r="T49" s="43"/>
      <c r="U49" s="5"/>
    </row>
    <row r="50" spans="1:21" ht="12" customHeight="1">
      <c r="A50" s="107"/>
      <c r="B50" s="136"/>
      <c r="C50" s="136"/>
      <c r="D50" s="79"/>
      <c r="E50" s="62"/>
      <c r="F50" s="43"/>
      <c r="G50" s="135"/>
      <c r="H50" s="61"/>
      <c r="I50" s="60"/>
      <c r="J50" s="61"/>
      <c r="K50" s="43"/>
      <c r="L50" s="61"/>
      <c r="M50" s="43"/>
      <c r="N50" s="43"/>
      <c r="O50" s="43"/>
      <c r="P50" s="43"/>
      <c r="Q50" s="43"/>
      <c r="R50" s="137"/>
      <c r="S50" s="43"/>
      <c r="T50" s="43"/>
      <c r="U50" s="5"/>
    </row>
    <row r="51" spans="1:21" ht="12" customHeight="1">
      <c r="A51" s="107"/>
      <c r="B51" s="108"/>
      <c r="C51" s="108"/>
      <c r="D51" s="108"/>
      <c r="E51" s="109"/>
      <c r="F51" s="110"/>
      <c r="G51" s="138"/>
      <c r="H51" s="61"/>
      <c r="I51" s="62"/>
      <c r="J51" s="61"/>
      <c r="K51" s="43"/>
      <c r="L51" s="61"/>
      <c r="M51" s="43"/>
      <c r="N51" s="43"/>
      <c r="O51" s="43"/>
      <c r="P51" s="43"/>
      <c r="Q51" s="43"/>
      <c r="R51" s="62"/>
      <c r="S51" s="43"/>
      <c r="T51" s="43"/>
      <c r="U51" s="5"/>
    </row>
    <row r="52" spans="1:21" ht="12" customHeight="1">
      <c r="A52" s="107"/>
      <c r="B52" s="136"/>
      <c r="C52" s="136"/>
      <c r="D52" s="79"/>
      <c r="E52" s="62"/>
      <c r="F52" s="43"/>
      <c r="G52" s="135"/>
      <c r="H52" s="61"/>
      <c r="I52" s="43"/>
      <c r="J52" s="61"/>
      <c r="K52" s="43"/>
      <c r="L52" s="61"/>
      <c r="M52" s="43"/>
      <c r="N52" s="61"/>
      <c r="O52" s="124"/>
      <c r="P52" s="43"/>
      <c r="Q52" s="43"/>
      <c r="R52" s="137"/>
      <c r="S52" s="43"/>
      <c r="T52" s="43"/>
      <c r="U52" s="5"/>
    </row>
    <row r="53" spans="1:21" ht="12" customHeight="1">
      <c r="A53" s="107"/>
      <c r="B53" s="108"/>
      <c r="C53" s="108"/>
      <c r="D53" s="108"/>
      <c r="E53" s="109"/>
      <c r="F53" s="110"/>
      <c r="G53" s="138"/>
      <c r="H53" s="61"/>
      <c r="I53" s="43"/>
      <c r="J53" s="61"/>
      <c r="K53" s="43"/>
      <c r="L53" s="61"/>
      <c r="M53" s="43"/>
      <c r="N53" s="43"/>
      <c r="O53" s="124"/>
      <c r="P53" s="43"/>
      <c r="Q53" s="43"/>
      <c r="R53" s="62"/>
      <c r="S53" s="43"/>
      <c r="T53" s="43"/>
      <c r="U53" s="5"/>
    </row>
    <row r="54" spans="1:21" ht="12" customHeight="1">
      <c r="A54" s="107"/>
      <c r="B54" s="79"/>
      <c r="C54" s="79"/>
      <c r="D54" s="116"/>
      <c r="E54" s="62"/>
      <c r="F54" s="43"/>
      <c r="G54" s="135"/>
      <c r="H54" s="61"/>
      <c r="I54" s="43"/>
      <c r="J54" s="61"/>
      <c r="K54" s="62"/>
      <c r="L54" s="43"/>
      <c r="M54" s="43"/>
      <c r="N54" s="43"/>
      <c r="O54" s="43"/>
      <c r="P54" s="43"/>
      <c r="Q54" s="43"/>
      <c r="R54" s="62"/>
      <c r="S54" s="43"/>
      <c r="T54" s="43"/>
      <c r="U54" s="5"/>
    </row>
    <row r="55" spans="1:21" ht="12" customHeight="1">
      <c r="A55" s="107"/>
      <c r="B55" s="136"/>
      <c r="C55" s="136"/>
      <c r="D55" s="79"/>
      <c r="E55" s="62"/>
      <c r="F55" s="43"/>
      <c r="G55" s="135"/>
      <c r="H55" s="61"/>
      <c r="I55" s="60"/>
      <c r="J55" s="61"/>
      <c r="K55" s="43"/>
      <c r="L55" s="43"/>
      <c r="M55" s="43"/>
      <c r="N55" s="43"/>
      <c r="O55" s="43"/>
      <c r="P55" s="43"/>
      <c r="Q55" s="43"/>
      <c r="R55" s="137"/>
      <c r="S55" s="43"/>
      <c r="T55" s="43"/>
      <c r="U55" s="5"/>
    </row>
    <row r="56" spans="1:21" ht="12" customHeight="1">
      <c r="A56" s="107"/>
      <c r="B56" s="108"/>
      <c r="C56" s="108"/>
      <c r="D56" s="108"/>
      <c r="E56" s="109"/>
      <c r="F56" s="110"/>
      <c r="G56" s="138"/>
      <c r="H56" s="61"/>
      <c r="I56" s="62"/>
      <c r="J56" s="43"/>
      <c r="K56" s="43"/>
      <c r="L56" s="43"/>
      <c r="M56" s="43"/>
      <c r="N56" s="43"/>
      <c r="O56" s="43"/>
      <c r="P56" s="43"/>
      <c r="Q56" s="43"/>
      <c r="R56" s="62"/>
      <c r="S56" s="43"/>
      <c r="T56" s="43"/>
      <c r="U56" s="5"/>
    </row>
    <row r="57" spans="1:21" ht="12" customHeight="1">
      <c r="A57" s="5"/>
      <c r="B57" s="5"/>
      <c r="C57" s="5"/>
      <c r="D57" s="5"/>
      <c r="E57" s="5"/>
      <c r="F57" s="5"/>
      <c r="G57" s="5"/>
      <c r="H57" s="5"/>
      <c r="I57" s="5"/>
      <c r="J57" s="5"/>
      <c r="K57" s="5"/>
      <c r="L57" s="5"/>
      <c r="M57" s="5"/>
      <c r="N57" s="5"/>
      <c r="O57" s="5"/>
      <c r="P57" s="5"/>
      <c r="Q57" s="5"/>
      <c r="R57" s="5"/>
      <c r="S57" s="5"/>
      <c r="T57" s="5"/>
      <c r="U57" s="5"/>
    </row>
    <row r="58" spans="1:21" ht="9" customHeight="1">
      <c r="A58" s="66"/>
      <c r="B58" s="67"/>
      <c r="C58" s="67"/>
      <c r="D58" s="68" t="s">
        <v>34</v>
      </c>
      <c r="E58" s="67"/>
      <c r="F58" s="67"/>
      <c r="G58" s="67"/>
      <c r="H58" s="67"/>
      <c r="I58" s="69" t="s">
        <v>57</v>
      </c>
      <c r="J58" s="68"/>
      <c r="K58" s="69" t="s">
        <v>58</v>
      </c>
      <c r="L58" s="68"/>
      <c r="M58" s="104" t="s">
        <v>59</v>
      </c>
      <c r="N58" s="71"/>
      <c r="O58" s="72"/>
      <c r="P58" s="73"/>
      <c r="Q58" s="5"/>
      <c r="R58" s="17"/>
      <c r="S58" s="5"/>
      <c r="T58" s="5"/>
      <c r="U58" s="5"/>
    </row>
    <row r="59" spans="1:21" ht="9" customHeight="1">
      <c r="A59" s="74"/>
      <c r="B59" s="75"/>
      <c r="C59" s="75"/>
      <c r="D59" s="139" t="s">
        <v>37</v>
      </c>
      <c r="E59" s="139"/>
      <c r="F59" s="75"/>
      <c r="G59" s="75"/>
      <c r="H59" s="62">
        <v>1</v>
      </c>
      <c r="I59" s="62"/>
      <c r="J59" s="62"/>
      <c r="K59" s="62"/>
      <c r="L59" s="62">
        <v>1</v>
      </c>
      <c r="M59" s="62" t="str">
        <f>IF(VLOOKUP($L59,'[2]Lista TG(S)'!$A$9:$J$72,8)&gt;0,VLOOKUP($L59,'[2]Lista TG(S)'!$A$9:$J$72,10),"")</f>
        <v>MAKAL, Maja</v>
      </c>
      <c r="N59" s="62"/>
      <c r="O59" s="62"/>
      <c r="P59" s="83"/>
      <c r="Q59" s="5"/>
      <c r="R59" s="5"/>
      <c r="S59" s="5"/>
      <c r="T59" s="5"/>
      <c r="U59" s="5"/>
    </row>
    <row r="60" spans="1:21" ht="9" customHeight="1">
      <c r="A60" s="74"/>
      <c r="B60" s="75"/>
      <c r="C60" s="75"/>
      <c r="D60" s="139"/>
      <c r="E60" s="139"/>
      <c r="F60" s="75"/>
      <c r="G60" s="75"/>
      <c r="H60" s="62">
        <v>2</v>
      </c>
      <c r="I60" s="62"/>
      <c r="J60" s="62"/>
      <c r="K60" s="62"/>
      <c r="L60" s="62">
        <v>2</v>
      </c>
      <c r="M60" s="62" t="str">
        <f>IF(VLOOKUP($L60,'[2]Lista TG(S)'!$A$9:$J$72,8)&gt;0,VLOOKUP($L60,'[2]Lista TG(S)'!$A$9:$J$72,10),"")</f>
        <v>SZPEPELSKA, Anita</v>
      </c>
      <c r="N60" s="62"/>
      <c r="O60" s="62"/>
      <c r="P60" s="83"/>
      <c r="Q60" s="5"/>
      <c r="R60" s="5"/>
      <c r="S60" s="5"/>
      <c r="T60" s="5"/>
      <c r="U60" s="5"/>
    </row>
    <row r="61" spans="1:21" ht="9" customHeight="1">
      <c r="A61" s="74"/>
      <c r="B61" s="75"/>
      <c r="C61" s="75"/>
      <c r="D61" s="75" t="s">
        <v>38</v>
      </c>
      <c r="E61" s="75"/>
      <c r="F61" s="75"/>
      <c r="G61" s="75"/>
      <c r="H61" s="62">
        <v>3</v>
      </c>
      <c r="I61" s="62"/>
      <c r="J61" s="62"/>
      <c r="K61" s="62"/>
      <c r="L61" s="62">
        <v>3</v>
      </c>
      <c r="M61" s="62" t="str">
        <f>IF(VLOOKUP($L61,'[2]Lista TG(S)'!$A$9:$J$72,8)&gt;0,VLOOKUP($L61,'[2]Lista TG(S)'!$A$9:$J$72,10),"")</f>
        <v>JELEŃ, Aleksandra</v>
      </c>
      <c r="N61" s="62"/>
      <c r="O61" s="62"/>
      <c r="P61" s="83"/>
      <c r="Q61" s="5"/>
      <c r="R61" s="5"/>
      <c r="S61" s="5"/>
      <c r="T61" s="5"/>
      <c r="U61" s="5"/>
    </row>
    <row r="62" spans="1:21" ht="9" customHeight="1">
      <c r="A62" s="92"/>
      <c r="B62" s="75"/>
      <c r="C62" s="75"/>
      <c r="D62" s="79">
        <v>1</v>
      </c>
      <c r="E62" s="62"/>
      <c r="F62" s="75"/>
      <c r="G62" s="75"/>
      <c r="H62" s="62">
        <v>4</v>
      </c>
      <c r="I62" s="62"/>
      <c r="J62" s="62"/>
      <c r="K62" s="62"/>
      <c r="L62" s="62">
        <v>4</v>
      </c>
      <c r="M62" s="62" t="str">
        <f>IF(VLOOKUP($L62,'[2]Lista TG(S)'!$A$9:$J$72,8)&gt;0,VLOOKUP($L62,'[2]Lista TG(S)'!$A$9:$J$72,10),"")</f>
        <v>HABRYCH, Martyna</v>
      </c>
      <c r="N62" s="62"/>
      <c r="O62" s="62"/>
      <c r="P62" s="83"/>
      <c r="Q62" s="5"/>
      <c r="R62" s="5"/>
      <c r="S62" s="5"/>
      <c r="T62" s="5"/>
      <c r="U62" s="5"/>
    </row>
    <row r="63" spans="1:21" ht="9" customHeight="1">
      <c r="A63" s="92"/>
      <c r="B63" s="75"/>
      <c r="C63" s="75"/>
      <c r="D63" s="79">
        <v>2</v>
      </c>
      <c r="E63" s="62"/>
      <c r="F63" s="75"/>
      <c r="G63" s="75"/>
      <c r="H63" s="62"/>
      <c r="I63" s="62"/>
      <c r="J63" s="62"/>
      <c r="K63" s="62"/>
      <c r="L63" s="62"/>
      <c r="M63" s="62"/>
      <c r="N63" s="62"/>
      <c r="O63" s="62"/>
      <c r="P63" s="83"/>
      <c r="Q63" s="5"/>
      <c r="R63" s="5"/>
      <c r="S63" s="5"/>
      <c r="T63" s="5"/>
      <c r="U63" s="5"/>
    </row>
    <row r="64" spans="1:21" ht="9" customHeight="1">
      <c r="A64" s="74"/>
      <c r="B64" s="75"/>
      <c r="C64" s="75"/>
      <c r="D64" s="75" t="s">
        <v>39</v>
      </c>
      <c r="E64" s="75"/>
      <c r="F64" s="75"/>
      <c r="G64" s="75"/>
      <c r="H64" s="62"/>
      <c r="I64" s="62"/>
      <c r="J64" s="62"/>
      <c r="K64" s="62"/>
      <c r="L64" s="62"/>
      <c r="M64" s="62"/>
      <c r="N64" s="62"/>
      <c r="O64" s="62"/>
      <c r="P64" s="83"/>
      <c r="Q64" s="5"/>
      <c r="R64" s="5"/>
      <c r="S64" s="5"/>
      <c r="T64" s="5"/>
      <c r="U64" s="5"/>
    </row>
    <row r="65" spans="1:21" ht="9" customHeight="1">
      <c r="A65" s="74"/>
      <c r="B65" s="75"/>
      <c r="C65" s="75"/>
      <c r="D65" s="62"/>
      <c r="E65" s="62"/>
      <c r="F65" s="75"/>
      <c r="G65" s="75"/>
      <c r="H65" s="62"/>
      <c r="I65" s="62"/>
      <c r="J65" s="62"/>
      <c r="K65" s="62"/>
      <c r="L65" s="62"/>
      <c r="M65" s="62"/>
      <c r="N65" s="62"/>
      <c r="O65" s="62"/>
      <c r="P65" s="83"/>
      <c r="Q65" s="5"/>
      <c r="R65" s="5"/>
      <c r="S65" s="5"/>
      <c r="T65" s="5"/>
      <c r="U65" s="5"/>
    </row>
    <row r="66" spans="1:21" ht="9" customHeight="1">
      <c r="A66" s="74"/>
      <c r="B66" s="75"/>
      <c r="C66" s="75"/>
      <c r="D66" s="62"/>
      <c r="E66" s="98" t="str">
        <f>'[2]Tytuł'!$C$14</f>
        <v>Katarzyna Krajowska</v>
      </c>
      <c r="F66" s="75"/>
      <c r="G66" s="75"/>
      <c r="H66" s="62"/>
      <c r="I66" s="62"/>
      <c r="J66" s="62"/>
      <c r="K66" s="62"/>
      <c r="L66" s="62"/>
      <c r="M66" s="62"/>
      <c r="N66" s="62"/>
      <c r="O66" s="62"/>
      <c r="P66" s="83"/>
      <c r="Q66" s="5"/>
      <c r="R66" s="5"/>
      <c r="S66" s="5"/>
      <c r="T66" s="5"/>
      <c r="U66" s="5"/>
    </row>
    <row r="67" spans="1:21" ht="9" customHeight="1">
      <c r="A67" s="99"/>
      <c r="B67" s="100"/>
      <c r="C67" s="100"/>
      <c r="D67" s="100"/>
      <c r="E67" s="100"/>
      <c r="F67" s="100"/>
      <c r="G67" s="100"/>
      <c r="H67" s="100"/>
      <c r="I67" s="100"/>
      <c r="J67" s="100"/>
      <c r="K67" s="100"/>
      <c r="L67" s="100"/>
      <c r="M67" s="100"/>
      <c r="N67" s="100"/>
      <c r="O67" s="100"/>
      <c r="P67" s="103"/>
      <c r="Q67" s="5"/>
      <c r="R67" s="5"/>
      <c r="S67" s="5"/>
      <c r="T67" s="5"/>
      <c r="U67" s="5"/>
    </row>
    <row r="68" spans="1:21" ht="12.75">
      <c r="A68" s="5"/>
      <c r="B68" s="5"/>
      <c r="C68" s="5"/>
      <c r="D68" s="5"/>
      <c r="E68" s="5"/>
      <c r="F68" s="5"/>
      <c r="G68" s="5"/>
      <c r="H68" s="5"/>
      <c r="I68" s="5"/>
      <c r="J68" s="5"/>
      <c r="K68" s="5"/>
      <c r="L68" s="5"/>
      <c r="M68" s="5"/>
      <c r="N68" s="5"/>
      <c r="O68" s="5"/>
      <c r="P68" s="5"/>
      <c r="Q68" s="5"/>
      <c r="R68" s="5"/>
      <c r="S68" s="5"/>
      <c r="T68" s="5"/>
      <c r="U68" s="5"/>
    </row>
    <row r="69" spans="1:21" ht="12.75">
      <c r="A69" s="5"/>
      <c r="B69" s="5"/>
      <c r="C69" s="5"/>
      <c r="D69" s="5"/>
      <c r="E69" s="5"/>
      <c r="F69" s="5"/>
      <c r="G69" s="5"/>
      <c r="H69" s="5"/>
      <c r="I69" s="5"/>
      <c r="J69" s="5"/>
      <c r="K69" s="5"/>
      <c r="L69" s="5"/>
      <c r="M69" s="5"/>
      <c r="N69" s="5"/>
      <c r="O69" s="5"/>
      <c r="P69" s="5"/>
      <c r="Q69" s="5"/>
      <c r="R69" s="5"/>
      <c r="S69" s="5"/>
      <c r="T69" s="5"/>
      <c r="U69" s="5"/>
    </row>
    <row r="70" spans="1:21" ht="12.75">
      <c r="A70" s="5"/>
      <c r="B70" s="5"/>
      <c r="C70" s="5"/>
      <c r="D70" s="5"/>
      <c r="E70" s="5"/>
      <c r="F70" s="5"/>
      <c r="G70" s="5"/>
      <c r="H70" s="5"/>
      <c r="I70" s="5"/>
      <c r="J70" s="5"/>
      <c r="K70" s="5"/>
      <c r="L70" s="5"/>
      <c r="M70" s="5"/>
      <c r="N70" s="5"/>
      <c r="O70" s="5"/>
      <c r="P70" s="5"/>
      <c r="Q70" s="5"/>
      <c r="R70" s="5"/>
      <c r="S70" s="5"/>
      <c r="T70" s="5"/>
      <c r="U70" s="5"/>
    </row>
    <row r="71" spans="1:21" ht="12.75">
      <c r="A71" s="5"/>
      <c r="B71" s="5"/>
      <c r="C71" s="5"/>
      <c r="D71" s="5"/>
      <c r="E71" s="5"/>
      <c r="F71" s="5"/>
      <c r="G71" s="5"/>
      <c r="H71" s="5"/>
      <c r="I71" s="5"/>
      <c r="J71" s="5"/>
      <c r="K71" s="5"/>
      <c r="L71" s="5"/>
      <c r="M71" s="5"/>
      <c r="N71" s="5"/>
      <c r="O71" s="5"/>
      <c r="P71" s="5"/>
      <c r="Q71" s="5"/>
      <c r="R71" s="5"/>
      <c r="S71" s="5"/>
      <c r="T71" s="5"/>
      <c r="U71" s="5"/>
    </row>
    <row r="72" spans="1:21" ht="12.75">
      <c r="A72" s="5"/>
      <c r="B72" s="5"/>
      <c r="C72" s="5"/>
      <c r="D72" s="5"/>
      <c r="E72" s="5"/>
      <c r="F72" s="5"/>
      <c r="G72" s="5"/>
      <c r="H72" s="5"/>
      <c r="I72" s="5"/>
      <c r="J72" s="5"/>
      <c r="K72" s="5"/>
      <c r="L72" s="5"/>
      <c r="M72" s="5"/>
      <c r="N72" s="5"/>
      <c r="O72" s="5"/>
      <c r="P72" s="5"/>
      <c r="Q72" s="5"/>
      <c r="R72" s="5"/>
      <c r="S72" s="5"/>
      <c r="T72" s="5"/>
      <c r="U72" s="5"/>
    </row>
    <row r="73" spans="1:21" ht="12.75">
      <c r="A73" s="5"/>
      <c r="B73" s="5"/>
      <c r="C73" s="5"/>
      <c r="D73" s="5"/>
      <c r="E73" s="5"/>
      <c r="F73" s="5"/>
      <c r="G73" s="5"/>
      <c r="H73" s="5"/>
      <c r="I73" s="5"/>
      <c r="J73" s="5"/>
      <c r="K73" s="5"/>
      <c r="L73" s="5"/>
      <c r="M73" s="5"/>
      <c r="N73" s="5"/>
      <c r="O73" s="5"/>
      <c r="P73" s="5"/>
      <c r="Q73" s="5"/>
      <c r="R73" s="5"/>
      <c r="S73" s="5"/>
      <c r="T73" s="5"/>
      <c r="U73" s="5"/>
    </row>
    <row r="74" spans="1:21" ht="12.75">
      <c r="A74" s="5"/>
      <c r="B74" s="5"/>
      <c r="C74" s="5"/>
      <c r="D74" s="5"/>
      <c r="E74" s="5"/>
      <c r="F74" s="5"/>
      <c r="G74" s="5"/>
      <c r="H74" s="5"/>
      <c r="I74" s="5"/>
      <c r="J74" s="5"/>
      <c r="K74" s="5"/>
      <c r="L74" s="5"/>
      <c r="M74" s="5"/>
      <c r="N74" s="5"/>
      <c r="O74" s="5"/>
      <c r="P74" s="5"/>
      <c r="Q74" s="5"/>
      <c r="R74" s="5"/>
      <c r="S74" s="5"/>
      <c r="T74" s="5"/>
      <c r="U74" s="5"/>
    </row>
    <row r="75" spans="1:21" ht="12.75">
      <c r="A75" s="5"/>
      <c r="B75" s="5"/>
      <c r="C75" s="5"/>
      <c r="D75" s="5"/>
      <c r="E75" s="5"/>
      <c r="F75" s="5"/>
      <c r="G75" s="5"/>
      <c r="H75" s="5"/>
      <c r="I75" s="5"/>
      <c r="J75" s="5"/>
      <c r="K75" s="5"/>
      <c r="L75" s="5"/>
      <c r="M75" s="5"/>
      <c r="N75" s="5"/>
      <c r="O75" s="5"/>
      <c r="P75" s="5"/>
      <c r="Q75" s="5"/>
      <c r="R75" s="5"/>
      <c r="S75" s="5"/>
      <c r="T75" s="5"/>
      <c r="U75" s="5"/>
    </row>
    <row r="76" spans="1:21" ht="12.75">
      <c r="A76" s="5"/>
      <c r="B76" s="5"/>
      <c r="C76" s="5"/>
      <c r="D76" s="5"/>
      <c r="E76" s="5"/>
      <c r="F76" s="5"/>
      <c r="G76" s="5"/>
      <c r="H76" s="5"/>
      <c r="I76" s="5"/>
      <c r="J76" s="5"/>
      <c r="K76" s="5"/>
      <c r="L76" s="5"/>
      <c r="M76" s="5"/>
      <c r="N76" s="5"/>
      <c r="O76" s="5"/>
      <c r="P76" s="5"/>
      <c r="Q76" s="5"/>
      <c r="R76" s="5"/>
      <c r="S76" s="5"/>
      <c r="T76" s="5"/>
      <c r="U76" s="5"/>
    </row>
  </sheetData>
  <sheetProtection/>
  <mergeCells count="1">
    <mergeCell ref="D59:E60"/>
  </mergeCells>
  <conditionalFormatting sqref="I9 I13 I17 I21 I25 I29 I33 I37 I42 I46 I50 I55 K11 K19 K27 K35 K40 K48 M15 M31 M44 O23 O52:O53">
    <cfRule type="expression" priority="1" dxfId="0" stopIfTrue="1">
      <formula>H9="as"</formula>
    </cfRule>
    <cfRule type="expression" priority="2" dxfId="0" stopIfTrue="1">
      <formula>H9="bs"</formula>
    </cfRule>
  </conditionalFormatting>
  <printOptions/>
  <pageMargins left="0.35433070866141736" right="0.35433070866141736" top="0.3937007874015748" bottom="0.3937007874015748" header="0" footer="0"/>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WTS DESKI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kasia</dc:creator>
  <cp:keywords/>
  <dc:description/>
  <cp:lastModifiedBy>SportTeam</cp:lastModifiedBy>
  <dcterms:created xsi:type="dcterms:W3CDTF">2012-02-27T15:27:08Z</dcterms:created>
  <dcterms:modified xsi:type="dcterms:W3CDTF">2012-03-01T13:43:27Z</dcterms:modified>
  <cp:category/>
  <cp:version/>
  <cp:contentType/>
  <cp:contentStatus/>
</cp:coreProperties>
</file>